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4915" windowHeight="11385" activeTab="2"/>
  </bookViews>
  <sheets>
    <sheet name="Souhrn-Plán 2017" sheetId="1" r:id="rId1"/>
    <sheet name="Střediska-Plán 2017 " sheetId="2" r:id="rId2"/>
    <sheet name="Fondy " sheetId="3" r:id="rId3"/>
    <sheet name="kalkulace cen " sheetId="4" r:id="rId4"/>
    <sheet name="plán investic 2017" sheetId="5" r:id="rId5"/>
    <sheet name="plán oprav 2017" sheetId="6" r:id="rId6"/>
    <sheet name="roční limit mezd" sheetId="7" r:id="rId7"/>
    <sheet name="odpisu 2017" sheetId="8" r:id="rId8"/>
  </sheets>
  <calcPr calcId="145621"/>
</workbook>
</file>

<file path=xl/calcChain.xml><?xml version="1.0" encoding="utf-8"?>
<calcChain xmlns="http://schemas.openxmlformats.org/spreadsheetml/2006/main">
  <c r="F27" i="3" l="1"/>
  <c r="F18" i="3"/>
  <c r="F12" i="3"/>
  <c r="G14" i="8" l="1"/>
  <c r="C33" i="7" l="1"/>
  <c r="F24" i="8" l="1"/>
  <c r="E24" i="8"/>
  <c r="C24" i="8"/>
  <c r="G23" i="8"/>
  <c r="G22" i="8"/>
  <c r="G21" i="8"/>
  <c r="G20" i="8"/>
  <c r="F17" i="8"/>
  <c r="E17" i="8"/>
  <c r="C17" i="8"/>
  <c r="G16" i="8"/>
  <c r="G15" i="8"/>
  <c r="G13" i="8"/>
  <c r="G12" i="8"/>
  <c r="G11" i="8"/>
  <c r="G10" i="8"/>
  <c r="G24" i="8" l="1"/>
  <c r="G17" i="8"/>
  <c r="G109" i="2" l="1"/>
  <c r="G107" i="2"/>
  <c r="G108" i="2" s="1"/>
  <c r="G105" i="2"/>
  <c r="G89" i="2"/>
  <c r="G77" i="2"/>
  <c r="G78" i="2" s="1"/>
  <c r="G75" i="2"/>
  <c r="G79" i="2" s="1"/>
  <c r="G67" i="2"/>
  <c r="G63" i="2"/>
  <c r="G61" i="2"/>
  <c r="G62" i="2" s="1"/>
  <c r="G59" i="2"/>
  <c r="G43" i="2"/>
  <c r="G39" i="2"/>
  <c r="G18" i="2"/>
  <c r="G13" i="2"/>
  <c r="G113" i="2" s="1"/>
  <c r="G11" i="2"/>
  <c r="G12" i="2" s="1"/>
  <c r="G112" i="2" s="1"/>
  <c r="G7" i="2"/>
  <c r="G4" i="2"/>
  <c r="G14" i="2" s="1"/>
  <c r="G116" i="2" s="1"/>
  <c r="G117" i="2" l="1"/>
  <c r="G121" i="2" s="1"/>
  <c r="G120" i="2"/>
  <c r="G114" i="2"/>
  <c r="G118" i="2" l="1"/>
  <c r="G122" i="2"/>
  <c r="C34" i="1" l="1"/>
  <c r="C33" i="1"/>
  <c r="C35" i="1" l="1"/>
  <c r="C26" i="1"/>
  <c r="C37" i="1" s="1"/>
  <c r="C25" i="1"/>
  <c r="C27" i="1" l="1"/>
  <c r="C36" i="1"/>
  <c r="C38" i="1" s="1"/>
</calcChain>
</file>

<file path=xl/sharedStrings.xml><?xml version="1.0" encoding="utf-8"?>
<sst xmlns="http://schemas.openxmlformats.org/spreadsheetml/2006/main" count="458" uniqueCount="270">
  <si>
    <t>Souhrn - Plán výnosů a nákladů na rok 2017</t>
  </si>
  <si>
    <t>SU</t>
  </si>
  <si>
    <t xml:space="preserve">Název </t>
  </si>
  <si>
    <t xml:space="preserve">Náklady </t>
  </si>
  <si>
    <t xml:space="preserve">cestovné </t>
  </si>
  <si>
    <t xml:space="preserve">bankovní poplatky </t>
  </si>
  <si>
    <t>OON</t>
  </si>
  <si>
    <t xml:space="preserve">mzdové náklady </t>
  </si>
  <si>
    <t>povinné ručení odpovědnosti</t>
  </si>
  <si>
    <t xml:space="preserve">odpisy DHM </t>
  </si>
  <si>
    <t xml:space="preserve">úroky z úvěru kolov.nosič </t>
  </si>
  <si>
    <t>501-0300</t>
  </si>
  <si>
    <t>501-0310</t>
  </si>
  <si>
    <t>501-0320</t>
  </si>
  <si>
    <t>501-0330</t>
  </si>
  <si>
    <t>501-0360</t>
  </si>
  <si>
    <t>502-0300</t>
  </si>
  <si>
    <t>511-0300</t>
  </si>
  <si>
    <t>512-0300</t>
  </si>
  <si>
    <t>518-0300</t>
  </si>
  <si>
    <t>518-0320</t>
  </si>
  <si>
    <t>518-0330</t>
  </si>
  <si>
    <t>518-0500</t>
  </si>
  <si>
    <t>521-0300</t>
  </si>
  <si>
    <t>521-0350</t>
  </si>
  <si>
    <t>524-0300</t>
  </si>
  <si>
    <t>524-0400</t>
  </si>
  <si>
    <t>527-0300</t>
  </si>
  <si>
    <t>549-0300</t>
  </si>
  <si>
    <t>549-0400</t>
  </si>
  <si>
    <t>549-0410</t>
  </si>
  <si>
    <t>551-0300</t>
  </si>
  <si>
    <t>558-0300</t>
  </si>
  <si>
    <t>562-0300</t>
  </si>
  <si>
    <t>DDHM</t>
  </si>
  <si>
    <t>Výnosy</t>
  </si>
  <si>
    <t>602-0300</t>
  </si>
  <si>
    <t>672-0500</t>
  </si>
  <si>
    <t xml:space="preserve">vlastní příjmy </t>
  </si>
  <si>
    <t>dotace na provoz od MěÚ</t>
  </si>
  <si>
    <t>672-0700</t>
  </si>
  <si>
    <t xml:space="preserve">zúčt.transf.na poř.DHM </t>
  </si>
  <si>
    <t>Náklady celkem HČ</t>
  </si>
  <si>
    <t xml:space="preserve">Výnosy celkem HČ </t>
  </si>
  <si>
    <t>Hospodářský výsledek HČ</t>
  </si>
  <si>
    <t xml:space="preserve">Hlavní činnost </t>
  </si>
  <si>
    <t xml:space="preserve">Doplňková činnost </t>
  </si>
  <si>
    <t xml:space="preserve">náklady </t>
  </si>
  <si>
    <t>518-0200</t>
  </si>
  <si>
    <t xml:space="preserve">Výnosy </t>
  </si>
  <si>
    <t>602-0100</t>
  </si>
  <si>
    <t>602-0120</t>
  </si>
  <si>
    <t xml:space="preserve">Náklady celkem DČ </t>
  </si>
  <si>
    <t xml:space="preserve">Výnosy celkem DČ </t>
  </si>
  <si>
    <t>Hospodářský výsledek DČ</t>
  </si>
  <si>
    <t>Celkové náklady (HČ+DČ)</t>
  </si>
  <si>
    <t>Celkové výnosy (HČ+DČ)</t>
  </si>
  <si>
    <t>Celkový hospodářský výsledek (HČ+DČ)</t>
  </si>
  <si>
    <t>Technické služby
Rok 2017, Tisíce, Náklady a výnosy</t>
  </si>
  <si>
    <t>ORG</t>
  </si>
  <si>
    <t>Název org.</t>
  </si>
  <si>
    <t>PČ</t>
  </si>
  <si>
    <t>SÚ</t>
  </si>
  <si>
    <t>SÚ+AÚ</t>
  </si>
  <si>
    <t>Název analytického účtu</t>
  </si>
  <si>
    <t>Návrh 2017</t>
  </si>
  <si>
    <t>Výnosy Nespec. (HČ)</t>
  </si>
  <si>
    <t>bankovní poplatky - doplňková činnost</t>
  </si>
  <si>
    <t>N Nespec. (DČ)</t>
  </si>
  <si>
    <t>pronájem velkoobjemových kontejnerů</t>
  </si>
  <si>
    <t>za údržbu AN</t>
  </si>
  <si>
    <t>V Nespec. (DČ)</t>
  </si>
  <si>
    <t>Výnosy Nespec. (DČ)</t>
  </si>
  <si>
    <t>Náklady Nespec. (DČ)</t>
  </si>
  <si>
    <t>Náklady Nespec. (HČ)</t>
  </si>
  <si>
    <t>WC</t>
  </si>
  <si>
    <t>služby všeobecné</t>
  </si>
  <si>
    <t>Náklady 303 (HČ)</t>
  </si>
  <si>
    <t>TS-správa</t>
  </si>
  <si>
    <t>materiál všeobecný</t>
  </si>
  <si>
    <t>plyn</t>
  </si>
  <si>
    <t>vodné</t>
  </si>
  <si>
    <t>elektrická energie</t>
  </si>
  <si>
    <t>oprava a udržování</t>
  </si>
  <si>
    <t>cestovné</t>
  </si>
  <si>
    <t>služby pošt</t>
  </si>
  <si>
    <t>služby spojů a telekomunikací</t>
  </si>
  <si>
    <t>bankovní poplatky - hlavní činnost</t>
  </si>
  <si>
    <t>mzdové náklady</t>
  </si>
  <si>
    <t>ZP organizace - 9 %</t>
  </si>
  <si>
    <t>SP organizace 25 %</t>
  </si>
  <si>
    <t>pojištění majetku</t>
  </si>
  <si>
    <t>úvěr na kolový nosič nářadí</t>
  </si>
  <si>
    <t>Náklady 307 (HČ)</t>
  </si>
  <si>
    <t>silnice a komunikace</t>
  </si>
  <si>
    <t>Náklady 2212 (HČ)</t>
  </si>
  <si>
    <t>koupaliště</t>
  </si>
  <si>
    <t>PHM</t>
  </si>
  <si>
    <t>OOPP</t>
  </si>
  <si>
    <t>N 3429 (HČ)</t>
  </si>
  <si>
    <t>V 3429 (HČ)</t>
  </si>
  <si>
    <t>Výnosy 3429 (HČ)</t>
  </si>
  <si>
    <t>Náklady 3429 (HČ)</t>
  </si>
  <si>
    <t>veřejné osvětlení</t>
  </si>
  <si>
    <t>Náklady 3631 (HČ)</t>
  </si>
  <si>
    <t>hřbitov</t>
  </si>
  <si>
    <t>N 3632 (HČ)</t>
  </si>
  <si>
    <t>V 3632 (HČ)</t>
  </si>
  <si>
    <t>Výnosy 3632 (HČ)</t>
  </si>
  <si>
    <t>Náklady 3632 (HČ)</t>
  </si>
  <si>
    <t>skládka</t>
  </si>
  <si>
    <t>Náklady 3729 (HČ)</t>
  </si>
  <si>
    <t>čistota města</t>
  </si>
  <si>
    <t>povinné ručení aut</t>
  </si>
  <si>
    <t>N 3745 (HČ)</t>
  </si>
  <si>
    <t>zúčt. transf. na poř.DHM v souvisl. s odpisováním</t>
  </si>
  <si>
    <t>V 3745 (HČ)</t>
  </si>
  <si>
    <t>Výnosy 3745 (HČ)</t>
  </si>
  <si>
    <t>Náklady 3745 (HČ)</t>
  </si>
  <si>
    <t>Výnosy (DČ)</t>
  </si>
  <si>
    <t>Celkem Náklady (DČ)</t>
  </si>
  <si>
    <t>Celkem Hospodářský výsledek (DČ)</t>
  </si>
  <si>
    <t>Celkem Výnosy (HČ)</t>
  </si>
  <si>
    <t>Celkem Náklady (HČ)</t>
  </si>
  <si>
    <t>Celkem Hospodářský výsledek (HČ)</t>
  </si>
  <si>
    <t>Celkem Výnosy</t>
  </si>
  <si>
    <t>Celkem Náklady</t>
  </si>
  <si>
    <t>Celkem Hospodářský výsledek</t>
  </si>
  <si>
    <t>Tvorba</t>
  </si>
  <si>
    <t>Čerpání</t>
  </si>
  <si>
    <t>*) údaje jsou uvedeny v Kč</t>
  </si>
  <si>
    <t>Kalkulace cen</t>
  </si>
  <si>
    <t>Cena služeb v hlavní činnosti</t>
  </si>
  <si>
    <t>Organizace</t>
  </si>
  <si>
    <t>Ceny</t>
  </si>
  <si>
    <t>Hřbitov</t>
  </si>
  <si>
    <t xml:space="preserve"> - kolumbárium</t>
  </si>
  <si>
    <t>500 Kč / 10 let</t>
  </si>
  <si>
    <t xml:space="preserve"> - hroby</t>
  </si>
  <si>
    <r>
      <t>200 Kč / m</t>
    </r>
    <r>
      <rPr>
        <vertAlign val="superscript"/>
        <sz val="10"/>
        <rFont val="Arial CE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 xml:space="preserve"> / 10 let</t>
    </r>
  </si>
  <si>
    <t>Koupaliště</t>
  </si>
  <si>
    <t xml:space="preserve"> - dospělí</t>
  </si>
  <si>
    <t xml:space="preserve"> - mládež</t>
  </si>
  <si>
    <t xml:space="preserve"> - děti (do 6 let)</t>
  </si>
  <si>
    <t>Cena služeb ve vedlejší činnosti</t>
  </si>
  <si>
    <t>Pronájem kontejneru</t>
  </si>
  <si>
    <t>500 Kč / měsíc</t>
  </si>
  <si>
    <t>Pronájem krytého kontejneru</t>
  </si>
  <si>
    <t>700 Kč / měsíc</t>
  </si>
  <si>
    <t>Služby na autobusové nádraží</t>
  </si>
  <si>
    <t>50 000 Kč / 6 měsíců</t>
  </si>
  <si>
    <t>1) TS správa</t>
  </si>
  <si>
    <t>oprava kotelny</t>
  </si>
  <si>
    <t>2) Silnice a komunikace</t>
  </si>
  <si>
    <t xml:space="preserve">a) opravy místních komunikací po zimním období </t>
  </si>
  <si>
    <t>3) Koupaliště</t>
  </si>
  <si>
    <t xml:space="preserve">    760 000,-</t>
  </si>
  <si>
    <t>a) opravy před zahájením sezóny, obklady bazénů, část. oprava technologie</t>
  </si>
  <si>
    <t xml:space="preserve">b) rekontrukce kanalizačního odpadního potrubí </t>
  </si>
  <si>
    <t>c) rekonstrukce chlorovny a pořízení záchytných van dle KHS</t>
  </si>
  <si>
    <t xml:space="preserve">d) rekontrukce elektroinstalace dle nových norem </t>
  </si>
  <si>
    <t>4) Veřejné osvětlení</t>
  </si>
  <si>
    <t>běžný provoz, průběžná obměna a opravy zdrojů, oprava měst.rozhlasu</t>
  </si>
  <si>
    <t>5) Hřbitov</t>
  </si>
  <si>
    <t>běžná oprava objektů na hřbitově, rámečky na kolumbária</t>
  </si>
  <si>
    <t>6) Péče o vzhled obcí a veřejnou zeleň</t>
  </si>
  <si>
    <t xml:space="preserve">oprava základních prostředků, především strojů, zařízení a dopravních prostředků, oprava věžních hodin </t>
  </si>
  <si>
    <t>Celkem</t>
  </si>
  <si>
    <t>Technické služby města Slavkov u Brna</t>
  </si>
  <si>
    <t>Československé armády 1676</t>
  </si>
  <si>
    <t>Počáteční stav k 1.1.2017</t>
  </si>
  <si>
    <t>Konečný stav k 31.12.2017</t>
  </si>
  <si>
    <t>odvod do FKSP - 2 % příděl</t>
  </si>
  <si>
    <t>411-0300 Fond odměn</t>
  </si>
  <si>
    <t xml:space="preserve">411-0400 použití fondu </t>
  </si>
  <si>
    <t>412-0100 Fond FKSP</t>
  </si>
  <si>
    <t xml:space="preserve">412-0110 příděl do fondu </t>
  </si>
  <si>
    <t xml:space="preserve">412-0220 přísp.na stravov. </t>
  </si>
  <si>
    <t>412-0240 přísp.na kulturu</t>
  </si>
  <si>
    <t xml:space="preserve">412-0290 ostatní </t>
  </si>
  <si>
    <t>413-0500 Fond rezervní</t>
  </si>
  <si>
    <t>413-0510 převod HV</t>
  </si>
  <si>
    <t xml:space="preserve">416-0300 Fond reprodukce </t>
  </si>
  <si>
    <t xml:space="preserve">416-0310 odpisy </t>
  </si>
  <si>
    <t>416-0325 dotace od zřizovatele</t>
  </si>
  <si>
    <t xml:space="preserve">416-0410 finan.invest.majetku </t>
  </si>
  <si>
    <t>416-0470 úhrada invest.úvěru</t>
  </si>
  <si>
    <t>Plán stavu, tvorby a čerpání fondů na rok 2017</t>
  </si>
  <si>
    <t>Jmenný seznam majetku určeného k odepisování:                    r. 2017</t>
  </si>
  <si>
    <t>Způsob odepisování rovnoměrný</t>
  </si>
  <si>
    <t>Interval: čtvrtletní</t>
  </si>
  <si>
    <t>Název</t>
  </si>
  <si>
    <t>Datum pořízení</t>
  </si>
  <si>
    <t>Vstupní cena</t>
  </si>
  <si>
    <t>způsob odepisováni</t>
  </si>
  <si>
    <t>Odpis v roce</t>
  </si>
  <si>
    <t>Oprávka</t>
  </si>
  <si>
    <t>Zůstatková cena</t>
  </si>
  <si>
    <t xml:space="preserve">Traktor SD 6330-kompostárna </t>
  </si>
  <si>
    <t>11/2011</t>
  </si>
  <si>
    <t>rovnoměrný</t>
  </si>
  <si>
    <t>Bubnový drtič</t>
  </si>
  <si>
    <t xml:space="preserve">Drtící a míchací stroj Samuraj SEKO </t>
  </si>
  <si>
    <t xml:space="preserve">Překopávač kompostu </t>
  </si>
  <si>
    <t>Kolový nosič nářadí AEBI</t>
  </si>
  <si>
    <t>11/2014</t>
  </si>
  <si>
    <t xml:space="preserve">Bazénový zvedák Delf </t>
  </si>
  <si>
    <t>06/2016</t>
  </si>
  <si>
    <t xml:space="preserve">Budova TSMS </t>
  </si>
  <si>
    <t>8/2015</t>
  </si>
  <si>
    <t>Odpisy celkem</t>
  </si>
  <si>
    <t>Název (majetek z dotace SFŽP)</t>
  </si>
  <si>
    <t>způsob odepisování</t>
  </si>
  <si>
    <t>Odpis</t>
  </si>
  <si>
    <t xml:space="preserve">Bubnový drtič </t>
  </si>
  <si>
    <t>Odpisy celkem  (majetek z dotace SFŽP)</t>
  </si>
  <si>
    <t xml:space="preserve"> </t>
  </si>
  <si>
    <t>684 01 Slavkov u Brna</t>
  </si>
  <si>
    <t>spoluúčast dotace BRK</t>
  </si>
  <si>
    <t>1) Koupaliště</t>
  </si>
  <si>
    <t>2) ČM+VZ</t>
  </si>
  <si>
    <r>
      <t xml:space="preserve">                       </t>
    </r>
    <r>
      <rPr>
        <b/>
        <u/>
        <sz val="14"/>
        <color theme="1"/>
        <rFont val="Calibri"/>
        <family val="2"/>
        <charset val="238"/>
        <scheme val="minor"/>
      </rPr>
      <t xml:space="preserve"> Návrh plánu investic na rok 2017</t>
    </r>
  </si>
  <si>
    <t xml:space="preserve">Celkem </t>
  </si>
  <si>
    <t>200 000,-</t>
  </si>
  <si>
    <t>572 100,-</t>
  </si>
  <si>
    <t>772 100,-</t>
  </si>
  <si>
    <t>Technické služby města Slavkov u Brna, Československé armády 1676</t>
  </si>
  <si>
    <t>Technické služby města Slavkov  u Brna, Československé armády 1676</t>
  </si>
  <si>
    <t xml:space="preserve">spotřeba materiálu </t>
  </si>
  <si>
    <t xml:space="preserve">spotřeba energie </t>
  </si>
  <si>
    <t xml:space="preserve">opravy a udržování </t>
  </si>
  <si>
    <t xml:space="preserve">ostatní služby </t>
  </si>
  <si>
    <t xml:space="preserve">zák.sociální pojištění </t>
  </si>
  <si>
    <t>zák.sociální náklady -FKSP</t>
  </si>
  <si>
    <t>jiné sociální náklady -DNP</t>
  </si>
  <si>
    <t xml:space="preserve">ostat.náklady -pojištění </t>
  </si>
  <si>
    <t xml:space="preserve">výnosy z prodeje služeb </t>
  </si>
  <si>
    <t>Plán opravy a údržby na rok 2017</t>
  </si>
  <si>
    <t>poznámka:</t>
  </si>
  <si>
    <t>rozborů hospodaření za rok 2016.</t>
  </si>
  <si>
    <t xml:space="preserve">*1) tvorba rezervního fondu odvislá od schválení žádosti o převod HV, která bude součástí </t>
  </si>
  <si>
    <t xml:space="preserve">mobiliář dětského koutku                                                        </t>
  </si>
  <si>
    <r>
      <t>*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</si>
  <si>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Technické služby města Slavkov u Brna, příspěvková organizace</t>
  </si>
  <si>
    <t xml:space="preserve">Československé armády 1676, 684 01 Slavkov u Brna </t>
  </si>
  <si>
    <t>Příloha k rozpočtu TSMS na r. 2017</t>
  </si>
  <si>
    <t>Ve smyslu ustanovení nařízení vlády č.564/2006 Sb. předkládáme ke schválení níže uvedený mzdový limit na rok 2017.</t>
  </si>
  <si>
    <t>počet zaměstnanců  :</t>
  </si>
  <si>
    <t>přepočítaný stav  :</t>
  </si>
  <si>
    <t>mzdový fond :</t>
  </si>
  <si>
    <t>základní platový tarif</t>
  </si>
  <si>
    <t>příplatek za vedení</t>
  </si>
  <si>
    <t>zvláštní příplatek</t>
  </si>
  <si>
    <t>osobní příplatek</t>
  </si>
  <si>
    <t>přesčasy</t>
  </si>
  <si>
    <t>náhrady (za dovolenou+lékař+paragraf)</t>
  </si>
  <si>
    <t>zimní pohotovost</t>
  </si>
  <si>
    <t>odměny + hmotná zainteresovanost ředitele</t>
  </si>
  <si>
    <t xml:space="preserve">celkem </t>
  </si>
  <si>
    <t>Předkládá :</t>
  </si>
  <si>
    <t xml:space="preserve">Petr Zvonek </t>
  </si>
  <si>
    <t>ředitel TSMS</t>
  </si>
  <si>
    <t xml:space="preserve">*2) čerpání rezervního fondu - použití v případě potřeby na pokrytí nesouladu mezi výnosy </t>
  </si>
  <si>
    <t>a náklady  nebo k dalšímu rozvoji své činnosti</t>
  </si>
  <si>
    <t>Slavkov u Brna 27. 1. 2017</t>
  </si>
  <si>
    <t>Petr Zvonek, ředitel TSMS</t>
  </si>
  <si>
    <t>ve Slavkově u Brna dne  27. 1. 2017</t>
  </si>
  <si>
    <t>Slavkov u Brna  27.1.2017</t>
  </si>
  <si>
    <t xml:space="preserve">Částka v tis. Kč </t>
  </si>
  <si>
    <r>
      <t>270 ,00*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</si>
</sst>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Kč&quot;;[Red]\-#,##0\ &quot;Kč&quot;"/>
    <numFmt numFmtId="43" formatCode="_-* #,##0.00\ _K_č_-;\-* #,##0.00\ _K_č_-;_-* &quot;-&quot;??\ _K_č_-;_-@_-"/>
    <numFmt numFmtId="164" formatCode="#"/>
    <numFmt numFmtId="165" formatCode="#,##0.000"/>
    <numFmt numFmtId="166" formatCode="??,???,??0.00"/>
    <numFmt numFmtId="167" formatCode="???,???,??0"/>
    <numFmt numFmtId="168" formatCode="??,???,??0.\-"/>
    <numFmt numFmtId="169" formatCode="#,##0.00\ _K_č"/>
    <numFmt numFmtId="170" formatCode="#,##0\ &quot;Kč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vertAlign val="superscript"/>
      <sz val="10"/>
      <name val="Arial CE"/>
      <family val="2"/>
      <charset val="238"/>
    </font>
    <font>
      <u/>
      <sz val="10"/>
      <name val="Arial CE"/>
      <charset val="238"/>
    </font>
    <font>
      <b/>
      <i/>
      <sz val="12"/>
      <name val="Times New Roman"/>
      <family val="1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0"/>
      <name val="Arial CE"/>
      <family val="2"/>
      <charset val="238"/>
    </font>
    <font>
      <i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0F0F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3" fillId="2" borderId="0" xfId="1" applyNumberFormat="1" applyFont="1" applyFill="1" applyAlignment="1" applyProtection="1">
      <alignment horizontal="left" vertical="center" wrapText="1"/>
    </xf>
    <xf numFmtId="49" fontId="3" fillId="2" borderId="0" xfId="1" applyNumberFormat="1" applyFont="1" applyFill="1" applyAlignment="1" applyProtection="1">
      <alignment horizontal="left" vertical="center" wrapText="1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164" fontId="4" fillId="0" borderId="2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vertical="center"/>
    </xf>
    <xf numFmtId="4" fontId="4" fillId="0" borderId="2" xfId="1" applyNumberFormat="1" applyFont="1" applyBorder="1" applyAlignment="1" applyProtection="1">
      <alignment vertical="center" wrapText="1"/>
    </xf>
    <xf numFmtId="164" fontId="3" fillId="2" borderId="2" xfId="1" applyNumberFormat="1" applyFont="1" applyFill="1" applyBorder="1" applyAlignment="1" applyProtection="1">
      <alignment vertical="center"/>
    </xf>
    <xf numFmtId="49" fontId="3" fillId="2" borderId="2" xfId="1" applyNumberFormat="1" applyFont="1" applyFill="1" applyBorder="1" applyAlignment="1" applyProtection="1">
      <alignment vertical="center"/>
    </xf>
    <xf numFmtId="4" fontId="3" fillId="2" borderId="2" xfId="1" applyNumberFormat="1" applyFont="1" applyFill="1" applyBorder="1" applyAlignment="1" applyProtection="1">
      <alignment vertical="center" wrapText="1"/>
    </xf>
    <xf numFmtId="164" fontId="4" fillId="3" borderId="2" xfId="1" applyNumberFormat="1" applyFont="1" applyFill="1" applyBorder="1" applyAlignment="1" applyProtection="1">
      <alignment vertical="center"/>
    </xf>
    <xf numFmtId="49" fontId="4" fillId="3" borderId="2" xfId="1" applyNumberFormat="1" applyFont="1" applyFill="1" applyBorder="1" applyAlignment="1" applyProtection="1">
      <alignment vertical="center"/>
    </xf>
    <xf numFmtId="4" fontId="4" fillId="3" borderId="2" xfId="1" applyNumberFormat="1" applyFont="1" applyFill="1" applyBorder="1" applyAlignment="1" applyProtection="1">
      <alignment vertical="center" wrapText="1"/>
    </xf>
    <xf numFmtId="164" fontId="4" fillId="0" borderId="0" xfId="1" applyNumberFormat="1" applyFont="1" applyAlignment="1" applyProtection="1">
      <alignment vertical="center"/>
    </xf>
    <xf numFmtId="49" fontId="4" fillId="0" borderId="0" xfId="1" applyNumberFormat="1" applyFont="1" applyAlignment="1" applyProtection="1">
      <alignment vertical="center"/>
    </xf>
    <xf numFmtId="4" fontId="4" fillId="0" borderId="0" xfId="1" applyNumberFormat="1" applyFont="1" applyAlignment="1" applyProtection="1">
      <alignment vertical="center"/>
    </xf>
    <xf numFmtId="0" fontId="0" fillId="4" borderId="1" xfId="0" applyFill="1" applyBorder="1"/>
    <xf numFmtId="0" fontId="1" fillId="4" borderId="1" xfId="0" applyFont="1" applyFill="1" applyBorder="1"/>
    <xf numFmtId="0" fontId="6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6" fontId="0" fillId="0" borderId="7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11" fillId="0" borderId="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7" fontId="0" fillId="0" borderId="10" xfId="0" applyNumberFormat="1" applyBorder="1" applyAlignment="1">
      <alignment horizontal="left" vertical="center"/>
    </xf>
    <xf numFmtId="0" fontId="12" fillId="0" borderId="9" xfId="0" applyFont="1" applyBorder="1" applyAlignment="1">
      <alignment horizontal="left" vertical="top" wrapText="1"/>
    </xf>
    <xf numFmtId="6" fontId="0" fillId="0" borderId="10" xfId="0" applyNumberFormat="1" applyBorder="1" applyAlignment="1">
      <alignment horizontal="left"/>
    </xf>
    <xf numFmtId="0" fontId="12" fillId="0" borderId="11" xfId="0" applyFont="1" applyBorder="1" applyAlignment="1">
      <alignment horizontal="left" vertical="top" wrapText="1"/>
    </xf>
    <xf numFmtId="6" fontId="0" fillId="0" borderId="12" xfId="0" applyNumberFormat="1" applyBorder="1" applyAlignment="1">
      <alignment horizontal="left"/>
    </xf>
    <xf numFmtId="6" fontId="0" fillId="0" borderId="8" xfId="0" applyNumberFormat="1" applyBorder="1" applyAlignment="1">
      <alignment horizontal="left"/>
    </xf>
    <xf numFmtId="0" fontId="11" fillId="0" borderId="11" xfId="0" applyFont="1" applyBorder="1" applyAlignment="1">
      <alignment horizontal="left" vertical="top" wrapText="1"/>
    </xf>
    <xf numFmtId="167" fontId="0" fillId="0" borderId="12" xfId="0" applyNumberFormat="1" applyBorder="1" applyAlignment="1">
      <alignment horizontal="left" vertical="center"/>
    </xf>
    <xf numFmtId="0" fontId="14" fillId="0" borderId="0" xfId="0" applyFont="1" applyAlignment="1"/>
    <xf numFmtId="0" fontId="7" fillId="0" borderId="0" xfId="0" applyFont="1" applyAlignment="1">
      <alignment horizontal="center"/>
    </xf>
    <xf numFmtId="43" fontId="0" fillId="0" borderId="0" xfId="3" applyFont="1"/>
    <xf numFmtId="0" fontId="15" fillId="0" borderId="0" xfId="0" applyFont="1"/>
    <xf numFmtId="0" fontId="2" fillId="0" borderId="0" xfId="0" applyFont="1"/>
    <xf numFmtId="168" fontId="16" fillId="0" borderId="0" xfId="3" applyNumberFormat="1" applyFont="1" applyAlignment="1">
      <alignment horizontal="center"/>
    </xf>
    <xf numFmtId="168" fontId="0" fillId="0" borderId="0" xfId="3" applyNumberFormat="1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wrapText="1"/>
    </xf>
    <xf numFmtId="0" fontId="17" fillId="0" borderId="0" xfId="0" applyFont="1"/>
    <xf numFmtId="168" fontId="7" fillId="0" borderId="0" xfId="3" applyNumberFormat="1" applyFont="1" applyAlignment="1">
      <alignment horizontal="center"/>
    </xf>
    <xf numFmtId="0" fontId="0" fillId="0" borderId="19" xfId="0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vertical="center"/>
    </xf>
    <xf numFmtId="166" fontId="0" fillId="0" borderId="23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6" fontId="0" fillId="0" borderId="0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166" fontId="0" fillId="0" borderId="18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166" fontId="1" fillId="0" borderId="20" xfId="0" applyNumberFormat="1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166" fontId="0" fillId="0" borderId="1" xfId="0" applyNumberFormat="1" applyFont="1" applyBorder="1" applyAlignment="1">
      <alignment horizontal="center" vertical="center"/>
    </xf>
    <xf numFmtId="166" fontId="0" fillId="0" borderId="1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166" fontId="1" fillId="0" borderId="23" xfId="0" applyNumberFormat="1" applyFont="1" applyBorder="1" applyAlignment="1">
      <alignment horizontal="center" vertical="center"/>
    </xf>
    <xf numFmtId="166" fontId="1" fillId="0" borderId="24" xfId="0" applyNumberFormat="1" applyFont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5" borderId="27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left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169" fontId="19" fillId="0" borderId="1" xfId="0" applyNumberFormat="1" applyFont="1" applyBorder="1" applyAlignment="1">
      <alignment horizontal="right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9" fontId="19" fillId="0" borderId="10" xfId="0" applyNumberFormat="1" applyFont="1" applyBorder="1" applyAlignment="1">
      <alignment horizontal="right" vertical="center" wrapText="1"/>
    </xf>
    <xf numFmtId="170" fontId="18" fillId="5" borderId="28" xfId="0" applyNumberFormat="1" applyFont="1" applyFill="1" applyBorder="1" applyAlignment="1">
      <alignment horizontal="center" vertical="center" wrapText="1"/>
    </xf>
    <xf numFmtId="169" fontId="18" fillId="5" borderId="29" xfId="0" applyNumberFormat="1" applyFont="1" applyFill="1" applyBorder="1" applyAlignment="1">
      <alignment horizontal="right" vertical="center" wrapText="1"/>
    </xf>
    <xf numFmtId="170" fontId="18" fillId="5" borderId="29" xfId="0" applyNumberFormat="1" applyFont="1" applyFill="1" applyBorder="1" applyAlignment="1">
      <alignment horizontal="center" vertical="center" wrapText="1"/>
    </xf>
    <xf numFmtId="169" fontId="18" fillId="5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8" fillId="6" borderId="27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left" wrapText="1"/>
    </xf>
    <xf numFmtId="49" fontId="19" fillId="0" borderId="31" xfId="0" applyNumberFormat="1" applyFont="1" applyBorder="1" applyAlignment="1">
      <alignment horizontal="center" wrapText="1"/>
    </xf>
    <xf numFmtId="169" fontId="19" fillId="0" borderId="1" xfId="0" applyNumberFormat="1" applyFont="1" applyBorder="1" applyAlignment="1">
      <alignment horizontal="right" wrapText="1"/>
    </xf>
    <xf numFmtId="2" fontId="19" fillId="0" borderId="1" xfId="0" applyNumberFormat="1" applyFont="1" applyBorder="1" applyAlignment="1">
      <alignment horizontal="center" vertical="top" wrapText="1"/>
    </xf>
    <xf numFmtId="169" fontId="19" fillId="0" borderId="1" xfId="0" applyNumberFormat="1" applyFont="1" applyBorder="1" applyAlignment="1">
      <alignment horizontal="right" vertical="top" wrapText="1"/>
    </xf>
    <xf numFmtId="169" fontId="19" fillId="0" borderId="10" xfId="0" applyNumberFormat="1" applyFont="1" applyBorder="1" applyAlignment="1">
      <alignment horizontal="right" wrapText="1"/>
    </xf>
    <xf numFmtId="170" fontId="18" fillId="6" borderId="28" xfId="0" applyNumberFormat="1" applyFont="1" applyFill="1" applyBorder="1" applyAlignment="1">
      <alignment horizontal="center" vertical="center" wrapText="1"/>
    </xf>
    <xf numFmtId="169" fontId="18" fillId="6" borderId="29" xfId="0" applyNumberFormat="1" applyFont="1" applyFill="1" applyBorder="1" applyAlignment="1">
      <alignment horizontal="right" vertical="center" wrapText="1"/>
    </xf>
    <xf numFmtId="170" fontId="18" fillId="6" borderId="29" xfId="0" applyNumberFormat="1" applyFont="1" applyFill="1" applyBorder="1" applyAlignment="1">
      <alignment horizontal="center" vertical="center" wrapText="1"/>
    </xf>
    <xf numFmtId="169" fontId="18" fillId="6" borderId="16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ont="1"/>
    <xf numFmtId="0" fontId="24" fillId="0" borderId="0" xfId="0" applyFont="1"/>
    <xf numFmtId="0" fontId="1" fillId="4" borderId="1" xfId="0" applyFont="1" applyFill="1" applyBorder="1"/>
    <xf numFmtId="0" fontId="1" fillId="0" borderId="11" xfId="0" applyFont="1" applyBorder="1" applyAlignment="1">
      <alignment horizontal="left" vertical="center"/>
    </xf>
    <xf numFmtId="166" fontId="1" fillId="0" borderId="32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26" fillId="0" borderId="0" xfId="0" applyFont="1" applyAlignment="1"/>
    <xf numFmtId="0" fontId="27" fillId="0" borderId="0" xfId="0" applyFont="1"/>
    <xf numFmtId="166" fontId="1" fillId="0" borderId="7" xfId="0" applyNumberFormat="1" applyFont="1" applyBorder="1" applyAlignment="1">
      <alignment horizontal="center" vertical="center"/>
    </xf>
    <xf numFmtId="0" fontId="29" fillId="0" borderId="0" xfId="0" applyFont="1"/>
    <xf numFmtId="0" fontId="1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18" fillId="0" borderId="0" xfId="0" applyFont="1" applyAlignment="1">
      <alignment vertical="top" wrapText="1"/>
    </xf>
    <xf numFmtId="170" fontId="18" fillId="0" borderId="0" xfId="0" applyNumberFormat="1" applyFont="1" applyAlignment="1">
      <alignment vertical="top" wrapText="1"/>
    </xf>
    <xf numFmtId="0" fontId="31" fillId="0" borderId="0" xfId="0" applyFont="1"/>
    <xf numFmtId="0" fontId="19" fillId="0" borderId="0" xfId="0" applyFont="1" applyAlignment="1">
      <alignment vertical="top" wrapText="1"/>
    </xf>
    <xf numFmtId="170" fontId="19" fillId="0" borderId="0" xfId="0" applyNumberFormat="1" applyFont="1" applyAlignment="1">
      <alignment vertical="top" wrapText="1"/>
    </xf>
    <xf numFmtId="6" fontId="18" fillId="0" borderId="0" xfId="0" applyNumberFormat="1" applyFont="1" applyAlignment="1">
      <alignment vertical="top" wrapText="1"/>
    </xf>
    <xf numFmtId="6" fontId="19" fillId="0" borderId="0" xfId="0" applyNumberFormat="1" applyFont="1" applyAlignment="1">
      <alignment vertical="top" wrapText="1"/>
    </xf>
    <xf numFmtId="4" fontId="0" fillId="0" borderId="1" xfId="0" applyNumberFormat="1" applyBorder="1"/>
    <xf numFmtId="4" fontId="0" fillId="4" borderId="1" xfId="0" applyNumberFormat="1" applyFill="1" applyBorder="1"/>
    <xf numFmtId="4" fontId="1" fillId="4" borderId="1" xfId="0" applyNumberFormat="1" applyFont="1" applyFill="1" applyBorder="1"/>
    <xf numFmtId="166" fontId="0" fillId="0" borderId="0" xfId="0" applyNumberFormat="1"/>
    <xf numFmtId="4" fontId="0" fillId="0" borderId="0" xfId="0" applyNumberFormat="1"/>
    <xf numFmtId="0" fontId="1" fillId="4" borderId="1" xfId="0" applyFont="1" applyFill="1" applyBorder="1"/>
    <xf numFmtId="0" fontId="1" fillId="0" borderId="1" xfId="0" applyFont="1" applyBorder="1"/>
    <xf numFmtId="0" fontId="3" fillId="0" borderId="0" xfId="1" applyFont="1" applyAlignment="1" applyProtection="1">
      <alignment vertical="center" wrapText="1"/>
    </xf>
    <xf numFmtId="0" fontId="6" fillId="0" borderId="0" xfId="0" applyFont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8" fillId="5" borderId="13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</cellXfs>
  <cellStyles count="4">
    <cellStyle name="Čárka" xfId="3" builtinId="3"/>
    <cellStyle name="Normální" xfId="0" builtinId="0"/>
    <cellStyle name="Normální 2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zoomScaleNormal="100" workbookViewId="0">
      <selection activeCell="C26" sqref="C26"/>
    </sheetView>
  </sheetViews>
  <sheetFormatPr defaultRowHeight="15" x14ac:dyDescent="0.25"/>
  <cols>
    <col min="1" max="2" width="27.28515625" customWidth="1"/>
    <col min="3" max="3" width="27.42578125" customWidth="1"/>
  </cols>
  <sheetData>
    <row r="1" spans="1:3" x14ac:dyDescent="0.25">
      <c r="A1" s="1" t="s">
        <v>226</v>
      </c>
      <c r="B1" s="1"/>
      <c r="C1" s="1"/>
    </row>
    <row r="3" spans="1:3" x14ac:dyDescent="0.25">
      <c r="A3" s="1" t="s">
        <v>0</v>
      </c>
      <c r="B3" s="1"/>
    </row>
    <row r="5" spans="1:3" x14ac:dyDescent="0.25">
      <c r="A5" s="19"/>
      <c r="B5" s="116" t="s">
        <v>45</v>
      </c>
      <c r="C5" s="19"/>
    </row>
    <row r="6" spans="1:3" x14ac:dyDescent="0.25">
      <c r="A6" s="20" t="s">
        <v>1</v>
      </c>
      <c r="B6" s="20" t="s">
        <v>2</v>
      </c>
      <c r="C6" s="20" t="s">
        <v>268</v>
      </c>
    </row>
    <row r="7" spans="1:3" x14ac:dyDescent="0.25">
      <c r="A7" s="143" t="s">
        <v>3</v>
      </c>
      <c r="B7" s="143"/>
      <c r="C7" s="2"/>
    </row>
    <row r="8" spans="1:3" x14ac:dyDescent="0.25">
      <c r="A8" s="120">
        <v>501</v>
      </c>
      <c r="B8" s="2" t="s">
        <v>228</v>
      </c>
      <c r="C8" s="137">
        <v>2297</v>
      </c>
    </row>
    <row r="9" spans="1:3" x14ac:dyDescent="0.25">
      <c r="A9" s="121">
        <v>502</v>
      </c>
      <c r="B9" s="2" t="s">
        <v>229</v>
      </c>
      <c r="C9" s="137">
        <v>1176</v>
      </c>
    </row>
    <row r="10" spans="1:3" x14ac:dyDescent="0.25">
      <c r="A10" s="121">
        <v>511</v>
      </c>
      <c r="B10" s="2" t="s">
        <v>230</v>
      </c>
      <c r="C10" s="137">
        <v>2955</v>
      </c>
    </row>
    <row r="11" spans="1:3" x14ac:dyDescent="0.25">
      <c r="A11" s="121">
        <v>512</v>
      </c>
      <c r="B11" s="2" t="s">
        <v>4</v>
      </c>
      <c r="C11" s="137">
        <v>20</v>
      </c>
    </row>
    <row r="12" spans="1:3" x14ac:dyDescent="0.25">
      <c r="A12" s="121">
        <v>518</v>
      </c>
      <c r="B12" s="2" t="s">
        <v>231</v>
      </c>
      <c r="C12" s="137">
        <v>1920</v>
      </c>
    </row>
    <row r="13" spans="1:3" x14ac:dyDescent="0.25">
      <c r="A13" s="121">
        <v>521</v>
      </c>
      <c r="B13" s="2" t="s">
        <v>7</v>
      </c>
      <c r="C13" s="137">
        <v>5815.2</v>
      </c>
    </row>
    <row r="14" spans="1:3" x14ac:dyDescent="0.25">
      <c r="A14" s="121">
        <v>524</v>
      </c>
      <c r="B14" s="2" t="s">
        <v>232</v>
      </c>
      <c r="C14" s="137">
        <v>1965.7</v>
      </c>
    </row>
    <row r="15" spans="1:3" x14ac:dyDescent="0.25">
      <c r="A15" s="121">
        <v>527</v>
      </c>
      <c r="B15" s="2" t="s">
        <v>233</v>
      </c>
      <c r="C15" s="137">
        <v>111</v>
      </c>
    </row>
    <row r="16" spans="1:3" x14ac:dyDescent="0.25">
      <c r="A16" s="121">
        <v>528</v>
      </c>
      <c r="B16" s="2" t="s">
        <v>234</v>
      </c>
      <c r="C16" s="137"/>
    </row>
    <row r="17" spans="1:3" x14ac:dyDescent="0.25">
      <c r="A17" s="121">
        <v>549</v>
      </c>
      <c r="B17" s="2" t="s">
        <v>235</v>
      </c>
      <c r="C17" s="137">
        <v>347</v>
      </c>
    </row>
    <row r="18" spans="1:3" x14ac:dyDescent="0.25">
      <c r="A18" s="121">
        <v>551</v>
      </c>
      <c r="B18" s="2" t="s">
        <v>9</v>
      </c>
      <c r="C18" s="137">
        <v>502.5</v>
      </c>
    </row>
    <row r="19" spans="1:3" x14ac:dyDescent="0.25">
      <c r="A19" s="121">
        <v>558</v>
      </c>
      <c r="B19" s="2" t="s">
        <v>34</v>
      </c>
      <c r="C19" s="137">
        <v>75</v>
      </c>
    </row>
    <row r="20" spans="1:3" x14ac:dyDescent="0.25">
      <c r="A20" s="121">
        <v>562</v>
      </c>
      <c r="B20" s="2" t="s">
        <v>10</v>
      </c>
      <c r="C20" s="137">
        <v>12</v>
      </c>
    </row>
    <row r="21" spans="1:3" x14ac:dyDescent="0.25">
      <c r="A21" s="3" t="s">
        <v>35</v>
      </c>
      <c r="B21" s="2"/>
      <c r="C21" s="137"/>
    </row>
    <row r="22" spans="1:3" x14ac:dyDescent="0.25">
      <c r="A22" s="121">
        <v>602</v>
      </c>
      <c r="B22" s="2" t="s">
        <v>38</v>
      </c>
      <c r="C22" s="137">
        <v>1459</v>
      </c>
    </row>
    <row r="23" spans="1:3" x14ac:dyDescent="0.25">
      <c r="A23" s="2" t="s">
        <v>37</v>
      </c>
      <c r="B23" s="2" t="s">
        <v>39</v>
      </c>
      <c r="C23" s="137">
        <v>15500</v>
      </c>
    </row>
    <row r="24" spans="1:3" x14ac:dyDescent="0.25">
      <c r="A24" s="2" t="s">
        <v>40</v>
      </c>
      <c r="B24" s="2" t="s">
        <v>41</v>
      </c>
      <c r="C24" s="137">
        <v>237.4</v>
      </c>
    </row>
    <row r="25" spans="1:3" x14ac:dyDescent="0.25">
      <c r="A25" s="142" t="s">
        <v>42</v>
      </c>
      <c r="B25" s="142"/>
      <c r="C25" s="138">
        <f>SUM(C8:C20)</f>
        <v>17196.400000000001</v>
      </c>
    </row>
    <row r="26" spans="1:3" x14ac:dyDescent="0.25">
      <c r="A26" s="142" t="s">
        <v>43</v>
      </c>
      <c r="B26" s="142"/>
      <c r="C26" s="138">
        <f>SUM(C22:C24)</f>
        <v>17196.400000000001</v>
      </c>
    </row>
    <row r="27" spans="1:3" x14ac:dyDescent="0.25">
      <c r="A27" s="142" t="s">
        <v>44</v>
      </c>
      <c r="B27" s="142"/>
      <c r="C27" s="139">
        <f>C26-C25</f>
        <v>0</v>
      </c>
    </row>
    <row r="28" spans="1:3" x14ac:dyDescent="0.25">
      <c r="A28" s="2"/>
      <c r="B28" s="3" t="s">
        <v>46</v>
      </c>
      <c r="C28" s="137"/>
    </row>
    <row r="29" spans="1:3" x14ac:dyDescent="0.25">
      <c r="A29" s="143" t="s">
        <v>47</v>
      </c>
      <c r="B29" s="143"/>
      <c r="C29" s="137"/>
    </row>
    <row r="30" spans="1:3" x14ac:dyDescent="0.25">
      <c r="A30" s="122">
        <v>518</v>
      </c>
      <c r="B30" s="2" t="s">
        <v>5</v>
      </c>
      <c r="C30" s="137">
        <v>1</v>
      </c>
    </row>
    <row r="31" spans="1:3" x14ac:dyDescent="0.25">
      <c r="A31" s="143" t="s">
        <v>49</v>
      </c>
      <c r="B31" s="143"/>
      <c r="C31" s="137"/>
    </row>
    <row r="32" spans="1:3" x14ac:dyDescent="0.25">
      <c r="A32" s="122">
        <v>602</v>
      </c>
      <c r="B32" s="2" t="s">
        <v>236</v>
      </c>
      <c r="C32" s="137">
        <v>132.4</v>
      </c>
    </row>
    <row r="33" spans="1:3" x14ac:dyDescent="0.25">
      <c r="A33" s="142" t="s">
        <v>52</v>
      </c>
      <c r="B33" s="142"/>
      <c r="C33" s="138">
        <f>C30</f>
        <v>1</v>
      </c>
    </row>
    <row r="34" spans="1:3" x14ac:dyDescent="0.25">
      <c r="A34" s="142" t="s">
        <v>53</v>
      </c>
      <c r="B34" s="142"/>
      <c r="C34" s="138">
        <f>SUM(C32:C32)</f>
        <v>132.4</v>
      </c>
    </row>
    <row r="35" spans="1:3" x14ac:dyDescent="0.25">
      <c r="A35" s="142" t="s">
        <v>54</v>
      </c>
      <c r="B35" s="142"/>
      <c r="C35" s="139">
        <f>C34-C33</f>
        <v>131.4</v>
      </c>
    </row>
    <row r="36" spans="1:3" x14ac:dyDescent="0.25">
      <c r="A36" s="142" t="s">
        <v>55</v>
      </c>
      <c r="B36" s="142"/>
      <c r="C36" s="138">
        <f>SUM(C25,C33)</f>
        <v>17197.400000000001</v>
      </c>
    </row>
    <row r="37" spans="1:3" x14ac:dyDescent="0.25">
      <c r="A37" s="142" t="s">
        <v>56</v>
      </c>
      <c r="B37" s="142"/>
      <c r="C37" s="138">
        <f>SUM(C26,C34)</f>
        <v>17328.800000000003</v>
      </c>
    </row>
    <row r="38" spans="1:3" x14ac:dyDescent="0.25">
      <c r="A38" s="142" t="s">
        <v>57</v>
      </c>
      <c r="B38" s="142"/>
      <c r="C38" s="139">
        <f>C37-C36</f>
        <v>131.40000000000146</v>
      </c>
    </row>
    <row r="46" spans="1:3" x14ac:dyDescent="0.25">
      <c r="A46" t="s">
        <v>264</v>
      </c>
      <c r="C46" t="s">
        <v>265</v>
      </c>
    </row>
  </sheetData>
  <mergeCells count="12">
    <mergeCell ref="A37:B37"/>
    <mergeCell ref="A38:B38"/>
    <mergeCell ref="A7:B7"/>
    <mergeCell ref="A33:B33"/>
    <mergeCell ref="A34:B34"/>
    <mergeCell ref="A35:B35"/>
    <mergeCell ref="A36:B36"/>
    <mergeCell ref="A31:B31"/>
    <mergeCell ref="A29:B29"/>
    <mergeCell ref="A25:B25"/>
    <mergeCell ref="A26:B26"/>
    <mergeCell ref="A27:B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70" workbookViewId="0">
      <selection activeCell="A125" sqref="A125"/>
    </sheetView>
  </sheetViews>
  <sheetFormatPr defaultRowHeight="15" x14ac:dyDescent="0.25"/>
  <cols>
    <col min="1" max="1" width="16.28515625" customWidth="1"/>
    <col min="2" max="2" width="24.85546875" customWidth="1"/>
    <col min="3" max="4" width="6.28515625" customWidth="1"/>
    <col min="5" max="5" width="11.7109375" customWidth="1"/>
    <col min="6" max="6" width="45.28515625" customWidth="1"/>
    <col min="7" max="7" width="15.42578125" customWidth="1"/>
  </cols>
  <sheetData>
    <row r="1" spans="1:7" ht="15" customHeight="1" x14ac:dyDescent="0.25">
      <c r="A1" s="144" t="s">
        <v>58</v>
      </c>
      <c r="B1" s="144"/>
      <c r="C1" s="144"/>
      <c r="D1" s="144"/>
      <c r="E1" s="144"/>
      <c r="F1" s="144"/>
      <c r="G1" s="144"/>
    </row>
    <row r="2" spans="1:7" ht="57" customHeight="1" x14ac:dyDescent="0.25">
      <c r="A2" s="4" t="s">
        <v>59</v>
      </c>
      <c r="B2" s="5" t="s">
        <v>60</v>
      </c>
      <c r="C2" s="4" t="s">
        <v>61</v>
      </c>
      <c r="D2" s="4" t="s">
        <v>62</v>
      </c>
      <c r="E2" s="4" t="s">
        <v>63</v>
      </c>
      <c r="F2" s="5" t="s">
        <v>64</v>
      </c>
      <c r="G2" s="6" t="s">
        <v>65</v>
      </c>
    </row>
    <row r="3" spans="1:7" x14ac:dyDescent="0.25">
      <c r="A3" s="7"/>
      <c r="B3" s="8"/>
      <c r="C3" s="7">
        <v>1</v>
      </c>
      <c r="D3" s="7">
        <v>672</v>
      </c>
      <c r="E3" s="7" t="s">
        <v>37</v>
      </c>
      <c r="F3" s="8" t="s">
        <v>39</v>
      </c>
      <c r="G3" s="9">
        <v>15500</v>
      </c>
    </row>
    <row r="4" spans="1:7" x14ac:dyDescent="0.25">
      <c r="A4" s="10" t="s">
        <v>66</v>
      </c>
      <c r="B4" s="11"/>
      <c r="C4" s="10">
        <v>1</v>
      </c>
      <c r="D4" s="10"/>
      <c r="E4" s="10"/>
      <c r="F4" s="11"/>
      <c r="G4" s="12">
        <f>SUM(G3)</f>
        <v>15500</v>
      </c>
    </row>
    <row r="5" spans="1:7" x14ac:dyDescent="0.25">
      <c r="A5" s="7"/>
      <c r="B5" s="8"/>
      <c r="C5" s="7"/>
      <c r="D5" s="7"/>
      <c r="E5" s="7"/>
      <c r="F5" s="8"/>
      <c r="G5" s="9"/>
    </row>
    <row r="6" spans="1:7" x14ac:dyDescent="0.25">
      <c r="A6" s="13"/>
      <c r="B6" s="14"/>
      <c r="C6" s="13">
        <v>2</v>
      </c>
      <c r="D6" s="13">
        <v>518</v>
      </c>
      <c r="E6" s="13" t="s">
        <v>48</v>
      </c>
      <c r="F6" s="14" t="s">
        <v>67</v>
      </c>
      <c r="G6" s="15">
        <v>1</v>
      </c>
    </row>
    <row r="7" spans="1:7" x14ac:dyDescent="0.25">
      <c r="A7" s="10" t="s">
        <v>68</v>
      </c>
      <c r="B7" s="11"/>
      <c r="C7" s="10">
        <v>2</v>
      </c>
      <c r="D7" s="10"/>
      <c r="E7" s="10"/>
      <c r="F7" s="11"/>
      <c r="G7" s="12">
        <f>SUM(G6)</f>
        <v>1</v>
      </c>
    </row>
    <row r="8" spans="1:7" x14ac:dyDescent="0.25">
      <c r="A8" s="7"/>
      <c r="B8" s="8"/>
      <c r="C8" s="7"/>
      <c r="D8" s="7"/>
      <c r="E8" s="7"/>
      <c r="F8" s="8"/>
      <c r="G8" s="9"/>
    </row>
    <row r="9" spans="1:7" x14ac:dyDescent="0.25">
      <c r="A9" s="7"/>
      <c r="B9" s="8"/>
      <c r="C9" s="7">
        <v>2</v>
      </c>
      <c r="D9" s="7">
        <v>602</v>
      </c>
      <c r="E9" s="7" t="s">
        <v>50</v>
      </c>
      <c r="F9" s="8" t="s">
        <v>69</v>
      </c>
      <c r="G9" s="9">
        <v>32.4</v>
      </c>
    </row>
    <row r="10" spans="1:7" x14ac:dyDescent="0.25">
      <c r="A10" s="7"/>
      <c r="B10" s="8"/>
      <c r="C10" s="7">
        <v>2</v>
      </c>
      <c r="D10" s="7">
        <v>602</v>
      </c>
      <c r="E10" s="7" t="s">
        <v>51</v>
      </c>
      <c r="F10" s="8" t="s">
        <v>70</v>
      </c>
      <c r="G10" s="9">
        <v>100</v>
      </c>
    </row>
    <row r="11" spans="1:7" x14ac:dyDescent="0.25">
      <c r="A11" s="10" t="s">
        <v>71</v>
      </c>
      <c r="B11" s="11"/>
      <c r="C11" s="10">
        <v>2</v>
      </c>
      <c r="D11" s="10"/>
      <c r="E11" s="10"/>
      <c r="F11" s="11"/>
      <c r="G11" s="12">
        <f>SUM(G9:G10)</f>
        <v>132.4</v>
      </c>
    </row>
    <row r="12" spans="1:7" x14ac:dyDescent="0.25">
      <c r="A12" s="10" t="s">
        <v>72</v>
      </c>
      <c r="B12" s="11"/>
      <c r="C12" s="10">
        <v>2</v>
      </c>
      <c r="D12" s="10"/>
      <c r="E12" s="10"/>
      <c r="F12" s="11"/>
      <c r="G12" s="12">
        <f>G11</f>
        <v>132.4</v>
      </c>
    </row>
    <row r="13" spans="1:7" x14ac:dyDescent="0.25">
      <c r="A13" s="10" t="s">
        <v>73</v>
      </c>
      <c r="B13" s="11"/>
      <c r="C13" s="10">
        <v>2</v>
      </c>
      <c r="D13" s="10"/>
      <c r="E13" s="10"/>
      <c r="F13" s="11"/>
      <c r="G13" s="12">
        <f>G7</f>
        <v>1</v>
      </c>
    </row>
    <row r="14" spans="1:7" x14ac:dyDescent="0.25">
      <c r="A14" s="10" t="s">
        <v>66</v>
      </c>
      <c r="B14" s="11"/>
      <c r="C14" s="10">
        <v>2</v>
      </c>
      <c r="D14" s="10"/>
      <c r="E14" s="10"/>
      <c r="F14" s="11"/>
      <c r="G14" s="12">
        <f>G4</f>
        <v>15500</v>
      </c>
    </row>
    <row r="15" spans="1:7" x14ac:dyDescent="0.25">
      <c r="A15" s="10" t="s">
        <v>74</v>
      </c>
      <c r="B15" s="11"/>
      <c r="C15" s="10">
        <v>2</v>
      </c>
      <c r="D15" s="10"/>
      <c r="E15" s="10"/>
      <c r="F15" s="11"/>
      <c r="G15" s="12">
        <v>0</v>
      </c>
    </row>
    <row r="16" spans="1:7" x14ac:dyDescent="0.25">
      <c r="A16" s="7"/>
      <c r="B16" s="8"/>
      <c r="C16" s="7"/>
      <c r="D16" s="7"/>
      <c r="E16" s="7"/>
      <c r="F16" s="8"/>
      <c r="G16" s="9"/>
    </row>
    <row r="17" spans="1:7" x14ac:dyDescent="0.25">
      <c r="A17" s="13">
        <v>303</v>
      </c>
      <c r="B17" s="14" t="s">
        <v>75</v>
      </c>
      <c r="C17" s="13">
        <v>1</v>
      </c>
      <c r="D17" s="13">
        <v>518</v>
      </c>
      <c r="E17" s="13" t="s">
        <v>19</v>
      </c>
      <c r="F17" s="14" t="s">
        <v>76</v>
      </c>
      <c r="G17" s="15">
        <v>115</v>
      </c>
    </row>
    <row r="18" spans="1:7" x14ac:dyDescent="0.25">
      <c r="A18" s="10" t="s">
        <v>77</v>
      </c>
      <c r="B18" s="11" t="s">
        <v>75</v>
      </c>
      <c r="C18" s="10"/>
      <c r="D18" s="10"/>
      <c r="E18" s="10"/>
      <c r="F18" s="11"/>
      <c r="G18" s="12">
        <f>SUM(G17)</f>
        <v>115</v>
      </c>
    </row>
    <row r="19" spans="1:7" x14ac:dyDescent="0.25">
      <c r="A19" s="7"/>
      <c r="B19" s="8"/>
      <c r="C19" s="7"/>
      <c r="D19" s="7"/>
      <c r="E19" s="7"/>
      <c r="F19" s="8"/>
      <c r="G19" s="9"/>
    </row>
    <row r="20" spans="1:7" x14ac:dyDescent="0.25">
      <c r="A20" s="7">
        <v>307</v>
      </c>
      <c r="B20" s="8" t="s">
        <v>78</v>
      </c>
      <c r="C20" s="7">
        <v>1</v>
      </c>
      <c r="D20" s="7">
        <v>501</v>
      </c>
      <c r="E20" s="7" t="s">
        <v>11</v>
      </c>
      <c r="F20" s="8" t="s">
        <v>79</v>
      </c>
      <c r="G20" s="9">
        <v>54</v>
      </c>
    </row>
    <row r="21" spans="1:7" x14ac:dyDescent="0.25">
      <c r="A21" s="7">
        <v>307</v>
      </c>
      <c r="B21" s="8" t="s">
        <v>78</v>
      </c>
      <c r="C21" s="7">
        <v>1</v>
      </c>
      <c r="D21" s="7">
        <v>501</v>
      </c>
      <c r="E21" s="7" t="s">
        <v>12</v>
      </c>
      <c r="F21" s="8" t="s">
        <v>80</v>
      </c>
      <c r="G21" s="9">
        <v>160</v>
      </c>
    </row>
    <row r="22" spans="1:7" x14ac:dyDescent="0.25">
      <c r="A22" s="7">
        <v>307</v>
      </c>
      <c r="B22" s="8" t="s">
        <v>78</v>
      </c>
      <c r="C22" s="7">
        <v>1</v>
      </c>
      <c r="D22" s="7">
        <v>501</v>
      </c>
      <c r="E22" s="7" t="s">
        <v>13</v>
      </c>
      <c r="F22" s="8" t="s">
        <v>81</v>
      </c>
      <c r="G22" s="9">
        <v>120</v>
      </c>
    </row>
    <row r="23" spans="1:7" x14ac:dyDescent="0.25">
      <c r="A23" s="7">
        <v>307</v>
      </c>
      <c r="B23" s="8" t="s">
        <v>78</v>
      </c>
      <c r="C23" s="7">
        <v>1</v>
      </c>
      <c r="D23" s="7">
        <v>502</v>
      </c>
      <c r="E23" s="7" t="s">
        <v>16</v>
      </c>
      <c r="F23" s="8" t="s">
        <v>82</v>
      </c>
      <c r="G23" s="9">
        <v>50</v>
      </c>
    </row>
    <row r="24" spans="1:7" x14ac:dyDescent="0.25">
      <c r="A24" s="7">
        <v>307</v>
      </c>
      <c r="B24" s="8" t="s">
        <v>78</v>
      </c>
      <c r="C24" s="7">
        <v>1</v>
      </c>
      <c r="D24" s="7">
        <v>511</v>
      </c>
      <c r="E24" s="7" t="s">
        <v>17</v>
      </c>
      <c r="F24" s="8" t="s">
        <v>83</v>
      </c>
      <c r="G24" s="9">
        <v>750</v>
      </c>
    </row>
    <row r="25" spans="1:7" x14ac:dyDescent="0.25">
      <c r="A25" s="7">
        <v>307</v>
      </c>
      <c r="B25" s="8" t="s">
        <v>78</v>
      </c>
      <c r="C25" s="7">
        <v>1</v>
      </c>
      <c r="D25" s="7">
        <v>512</v>
      </c>
      <c r="E25" s="7" t="s">
        <v>18</v>
      </c>
      <c r="F25" s="8" t="s">
        <v>84</v>
      </c>
      <c r="G25" s="9">
        <v>20</v>
      </c>
    </row>
    <row r="26" spans="1:7" x14ac:dyDescent="0.25">
      <c r="A26" s="7">
        <v>307</v>
      </c>
      <c r="B26" s="8" t="s">
        <v>78</v>
      </c>
      <c r="C26" s="7">
        <v>1</v>
      </c>
      <c r="D26" s="7">
        <v>518</v>
      </c>
      <c r="E26" s="7" t="s">
        <v>19</v>
      </c>
      <c r="F26" s="8" t="s">
        <v>76</v>
      </c>
      <c r="G26" s="9">
        <v>360</v>
      </c>
    </row>
    <row r="27" spans="1:7" x14ac:dyDescent="0.25">
      <c r="A27" s="7">
        <v>307</v>
      </c>
      <c r="B27" s="8" t="s">
        <v>78</v>
      </c>
      <c r="C27" s="7">
        <v>1</v>
      </c>
      <c r="D27" s="7">
        <v>518</v>
      </c>
      <c r="E27" s="7" t="s">
        <v>20</v>
      </c>
      <c r="F27" s="8" t="s">
        <v>85</v>
      </c>
      <c r="G27" s="9">
        <v>6</v>
      </c>
    </row>
    <row r="28" spans="1:7" x14ac:dyDescent="0.25">
      <c r="A28" s="7">
        <v>307</v>
      </c>
      <c r="B28" s="8" t="s">
        <v>78</v>
      </c>
      <c r="C28" s="7">
        <v>1</v>
      </c>
      <c r="D28" s="7">
        <v>518</v>
      </c>
      <c r="E28" s="7" t="s">
        <v>21</v>
      </c>
      <c r="F28" s="8" t="s">
        <v>86</v>
      </c>
      <c r="G28" s="9">
        <v>14</v>
      </c>
    </row>
    <row r="29" spans="1:7" x14ac:dyDescent="0.25">
      <c r="A29" s="7">
        <v>307</v>
      </c>
      <c r="B29" s="8" t="s">
        <v>78</v>
      </c>
      <c r="C29" s="7">
        <v>1</v>
      </c>
      <c r="D29" s="7">
        <v>518</v>
      </c>
      <c r="E29" s="7" t="s">
        <v>22</v>
      </c>
      <c r="F29" s="8" t="s">
        <v>87</v>
      </c>
      <c r="G29" s="9">
        <v>10</v>
      </c>
    </row>
    <row r="30" spans="1:7" x14ac:dyDescent="0.25">
      <c r="A30" s="7">
        <v>307</v>
      </c>
      <c r="B30" s="8" t="s">
        <v>78</v>
      </c>
      <c r="C30" s="7">
        <v>1</v>
      </c>
      <c r="D30" s="7">
        <v>521</v>
      </c>
      <c r="E30" s="7" t="s">
        <v>23</v>
      </c>
      <c r="F30" s="8" t="s">
        <v>88</v>
      </c>
      <c r="G30" s="9">
        <v>1200</v>
      </c>
    </row>
    <row r="31" spans="1:7" x14ac:dyDescent="0.25">
      <c r="A31" s="7">
        <v>307</v>
      </c>
      <c r="B31" s="8" t="s">
        <v>78</v>
      </c>
      <c r="C31" s="7">
        <v>1</v>
      </c>
      <c r="D31" s="7">
        <v>524</v>
      </c>
      <c r="E31" s="7" t="s">
        <v>25</v>
      </c>
      <c r="F31" s="8" t="s">
        <v>89</v>
      </c>
      <c r="G31" s="9">
        <v>108</v>
      </c>
    </row>
    <row r="32" spans="1:7" x14ac:dyDescent="0.25">
      <c r="A32" s="7">
        <v>307</v>
      </c>
      <c r="B32" s="8" t="s">
        <v>78</v>
      </c>
      <c r="C32" s="7">
        <v>1</v>
      </c>
      <c r="D32" s="7">
        <v>524</v>
      </c>
      <c r="E32" s="7" t="s">
        <v>26</v>
      </c>
      <c r="F32" s="8" t="s">
        <v>90</v>
      </c>
      <c r="G32" s="9">
        <v>300</v>
      </c>
    </row>
    <row r="33" spans="1:7" x14ac:dyDescent="0.25">
      <c r="A33" s="7">
        <v>307</v>
      </c>
      <c r="B33" s="8" t="s">
        <v>78</v>
      </c>
      <c r="C33" s="7">
        <v>1</v>
      </c>
      <c r="D33" s="7">
        <v>527</v>
      </c>
      <c r="E33" s="7" t="s">
        <v>27</v>
      </c>
      <c r="F33" s="8" t="s">
        <v>172</v>
      </c>
      <c r="G33" s="9">
        <v>111</v>
      </c>
    </row>
    <row r="34" spans="1:7" x14ac:dyDescent="0.25">
      <c r="A34" s="7">
        <v>307</v>
      </c>
      <c r="B34" s="8" t="s">
        <v>78</v>
      </c>
      <c r="C34" s="7">
        <v>1</v>
      </c>
      <c r="D34" s="7">
        <v>549</v>
      </c>
      <c r="E34" s="7" t="s">
        <v>28</v>
      </c>
      <c r="F34" s="8" t="s">
        <v>8</v>
      </c>
      <c r="G34" s="9">
        <v>54</v>
      </c>
    </row>
    <row r="35" spans="1:7" x14ac:dyDescent="0.25">
      <c r="A35" s="7">
        <v>307</v>
      </c>
      <c r="B35" s="8" t="s">
        <v>78</v>
      </c>
      <c r="C35" s="7">
        <v>1</v>
      </c>
      <c r="D35" s="7">
        <v>549</v>
      </c>
      <c r="E35" s="7" t="s">
        <v>30</v>
      </c>
      <c r="F35" s="8" t="s">
        <v>91</v>
      </c>
      <c r="G35" s="9">
        <v>33</v>
      </c>
    </row>
    <row r="36" spans="1:7" x14ac:dyDescent="0.25">
      <c r="A36" s="7">
        <v>307</v>
      </c>
      <c r="B36" s="8" t="s">
        <v>78</v>
      </c>
      <c r="C36" s="7">
        <v>1</v>
      </c>
      <c r="D36" s="7">
        <v>551</v>
      </c>
      <c r="E36" s="7" t="s">
        <v>31</v>
      </c>
      <c r="F36" s="8"/>
      <c r="G36" s="9">
        <v>115.8</v>
      </c>
    </row>
    <row r="37" spans="1:7" x14ac:dyDescent="0.25">
      <c r="A37" s="7">
        <v>307</v>
      </c>
      <c r="B37" s="8" t="s">
        <v>78</v>
      </c>
      <c r="C37" s="7">
        <v>1</v>
      </c>
      <c r="D37" s="7">
        <v>558</v>
      </c>
      <c r="E37" s="7" t="s">
        <v>32</v>
      </c>
      <c r="F37" s="8" t="s">
        <v>34</v>
      </c>
      <c r="G37" s="9">
        <v>20</v>
      </c>
    </row>
    <row r="38" spans="1:7" x14ac:dyDescent="0.25">
      <c r="A38" s="7">
        <v>307</v>
      </c>
      <c r="B38" s="8" t="s">
        <v>78</v>
      </c>
      <c r="C38" s="7">
        <v>1</v>
      </c>
      <c r="D38" s="7">
        <v>562</v>
      </c>
      <c r="E38" s="7" t="s">
        <v>33</v>
      </c>
      <c r="F38" s="8" t="s">
        <v>92</v>
      </c>
      <c r="G38" s="9">
        <v>12</v>
      </c>
    </row>
    <row r="39" spans="1:7" x14ac:dyDescent="0.25">
      <c r="A39" s="10" t="s">
        <v>93</v>
      </c>
      <c r="B39" s="11" t="s">
        <v>78</v>
      </c>
      <c r="C39" s="10"/>
      <c r="D39" s="10"/>
      <c r="E39" s="10"/>
      <c r="F39" s="11"/>
      <c r="G39" s="12">
        <f>SUM(G20:G38)</f>
        <v>3497.8</v>
      </c>
    </row>
    <row r="40" spans="1:7" x14ac:dyDescent="0.25">
      <c r="A40" s="7"/>
      <c r="B40" s="8"/>
      <c r="C40" s="7"/>
      <c r="D40" s="7"/>
      <c r="E40" s="7"/>
      <c r="F40" s="8"/>
      <c r="G40" s="9"/>
    </row>
    <row r="41" spans="1:7" x14ac:dyDescent="0.25">
      <c r="A41" s="7">
        <v>2212</v>
      </c>
      <c r="B41" s="8" t="s">
        <v>94</v>
      </c>
      <c r="C41" s="7">
        <v>1</v>
      </c>
      <c r="D41" s="7">
        <v>501</v>
      </c>
      <c r="E41" s="7" t="s">
        <v>11</v>
      </c>
      <c r="F41" s="8" t="s">
        <v>79</v>
      </c>
      <c r="G41" s="9">
        <v>100</v>
      </c>
    </row>
    <row r="42" spans="1:7" x14ac:dyDescent="0.25">
      <c r="A42" s="7">
        <v>2212</v>
      </c>
      <c r="B42" s="8" t="s">
        <v>94</v>
      </c>
      <c r="C42" s="7">
        <v>1</v>
      </c>
      <c r="D42" s="7">
        <v>511</v>
      </c>
      <c r="E42" s="7" t="s">
        <v>17</v>
      </c>
      <c r="F42" s="8" t="s">
        <v>83</v>
      </c>
      <c r="G42" s="9">
        <v>300</v>
      </c>
    </row>
    <row r="43" spans="1:7" x14ac:dyDescent="0.25">
      <c r="A43" s="10" t="s">
        <v>95</v>
      </c>
      <c r="B43" s="11" t="s">
        <v>94</v>
      </c>
      <c r="C43" s="10"/>
      <c r="D43" s="10"/>
      <c r="E43" s="10"/>
      <c r="F43" s="11"/>
      <c r="G43" s="12">
        <f>SUM(G41:G42)</f>
        <v>400</v>
      </c>
    </row>
    <row r="44" spans="1:7" x14ac:dyDescent="0.25">
      <c r="A44" s="7"/>
      <c r="B44" s="8"/>
      <c r="C44" s="7"/>
      <c r="D44" s="7"/>
      <c r="E44" s="7"/>
      <c r="F44" s="8"/>
      <c r="G44" s="9"/>
    </row>
    <row r="45" spans="1:7" x14ac:dyDescent="0.25">
      <c r="A45" s="7">
        <v>3429</v>
      </c>
      <c r="B45" s="8" t="s">
        <v>96</v>
      </c>
      <c r="C45" s="7">
        <v>1</v>
      </c>
      <c r="D45" s="7">
        <v>501</v>
      </c>
      <c r="E45" s="7" t="s">
        <v>11</v>
      </c>
      <c r="F45" s="8" t="s">
        <v>79</v>
      </c>
      <c r="G45" s="9">
        <v>210</v>
      </c>
    </row>
    <row r="46" spans="1:7" x14ac:dyDescent="0.25">
      <c r="A46" s="7">
        <v>3429</v>
      </c>
      <c r="B46" s="8" t="s">
        <v>96</v>
      </c>
      <c r="C46" s="7">
        <v>1</v>
      </c>
      <c r="D46" s="7">
        <v>501</v>
      </c>
      <c r="E46" s="7" t="s">
        <v>13</v>
      </c>
      <c r="F46" s="8" t="s">
        <v>81</v>
      </c>
      <c r="G46" s="9">
        <v>540</v>
      </c>
    </row>
    <row r="47" spans="1:7" x14ac:dyDescent="0.25">
      <c r="A47" s="7">
        <v>3429</v>
      </c>
      <c r="B47" s="8" t="s">
        <v>96</v>
      </c>
      <c r="C47" s="7">
        <v>1</v>
      </c>
      <c r="D47" s="7">
        <v>501</v>
      </c>
      <c r="E47" s="7" t="s">
        <v>14</v>
      </c>
      <c r="F47" s="8" t="s">
        <v>97</v>
      </c>
      <c r="G47" s="9">
        <v>6</v>
      </c>
    </row>
    <row r="48" spans="1:7" x14ac:dyDescent="0.25">
      <c r="A48" s="7">
        <v>3429</v>
      </c>
      <c r="B48" s="8" t="s">
        <v>96</v>
      </c>
      <c r="C48" s="7">
        <v>1</v>
      </c>
      <c r="D48" s="7">
        <v>501</v>
      </c>
      <c r="E48" s="7" t="s">
        <v>15</v>
      </c>
      <c r="F48" s="8" t="s">
        <v>98</v>
      </c>
      <c r="G48" s="9">
        <v>12</v>
      </c>
    </row>
    <row r="49" spans="1:7" x14ac:dyDescent="0.25">
      <c r="A49" s="7">
        <v>3429</v>
      </c>
      <c r="B49" s="8" t="s">
        <v>96</v>
      </c>
      <c r="C49" s="7">
        <v>1</v>
      </c>
      <c r="D49" s="7">
        <v>502</v>
      </c>
      <c r="E49" s="7" t="s">
        <v>16</v>
      </c>
      <c r="F49" s="8" t="s">
        <v>82</v>
      </c>
      <c r="G49" s="9">
        <v>320</v>
      </c>
    </row>
    <row r="50" spans="1:7" x14ac:dyDescent="0.25">
      <c r="A50" s="7">
        <v>3429</v>
      </c>
      <c r="B50" s="8" t="s">
        <v>96</v>
      </c>
      <c r="C50" s="7">
        <v>1</v>
      </c>
      <c r="D50" s="7">
        <v>511</v>
      </c>
      <c r="E50" s="7" t="s">
        <v>17</v>
      </c>
      <c r="F50" s="8" t="s">
        <v>83</v>
      </c>
      <c r="G50" s="9">
        <v>760</v>
      </c>
    </row>
    <row r="51" spans="1:7" x14ac:dyDescent="0.25">
      <c r="A51" s="7">
        <v>3429</v>
      </c>
      <c r="B51" s="8" t="s">
        <v>96</v>
      </c>
      <c r="C51" s="7">
        <v>1</v>
      </c>
      <c r="D51" s="7">
        <v>518</v>
      </c>
      <c r="E51" s="7" t="s">
        <v>19</v>
      </c>
      <c r="F51" s="8" t="s">
        <v>76</v>
      </c>
      <c r="G51" s="9">
        <v>150</v>
      </c>
    </row>
    <row r="52" spans="1:7" x14ac:dyDescent="0.25">
      <c r="A52" s="7">
        <v>3429</v>
      </c>
      <c r="B52" s="8" t="s">
        <v>96</v>
      </c>
      <c r="C52" s="7">
        <v>1</v>
      </c>
      <c r="D52" s="7">
        <v>518</v>
      </c>
      <c r="E52" s="7" t="s">
        <v>21</v>
      </c>
      <c r="F52" s="8" t="s">
        <v>86</v>
      </c>
      <c r="G52" s="9">
        <v>5</v>
      </c>
    </row>
    <row r="53" spans="1:7" x14ac:dyDescent="0.25">
      <c r="A53" s="7">
        <v>3429</v>
      </c>
      <c r="B53" s="8" t="s">
        <v>96</v>
      </c>
      <c r="C53" s="7">
        <v>1</v>
      </c>
      <c r="D53" s="7">
        <v>521</v>
      </c>
      <c r="E53" s="7" t="s">
        <v>23</v>
      </c>
      <c r="F53" s="8" t="s">
        <v>88</v>
      </c>
      <c r="G53" s="9">
        <v>610</v>
      </c>
    </row>
    <row r="54" spans="1:7" x14ac:dyDescent="0.25">
      <c r="A54" s="7">
        <v>3429</v>
      </c>
      <c r="B54" s="8" t="s">
        <v>96</v>
      </c>
      <c r="C54" s="7">
        <v>1</v>
      </c>
      <c r="D54" s="7">
        <v>521</v>
      </c>
      <c r="E54" s="7" t="s">
        <v>24</v>
      </c>
      <c r="F54" s="8" t="s">
        <v>6</v>
      </c>
      <c r="G54" s="9">
        <v>230</v>
      </c>
    </row>
    <row r="55" spans="1:7" x14ac:dyDescent="0.25">
      <c r="A55" s="7">
        <v>3429</v>
      </c>
      <c r="B55" s="8" t="s">
        <v>96</v>
      </c>
      <c r="C55" s="7">
        <v>1</v>
      </c>
      <c r="D55" s="7">
        <v>524</v>
      </c>
      <c r="E55" s="7" t="s">
        <v>25</v>
      </c>
      <c r="F55" s="8" t="s">
        <v>89</v>
      </c>
      <c r="G55" s="9">
        <v>76</v>
      </c>
    </row>
    <row r="56" spans="1:7" x14ac:dyDescent="0.25">
      <c r="A56" s="7">
        <v>3429</v>
      </c>
      <c r="B56" s="8" t="s">
        <v>96</v>
      </c>
      <c r="C56" s="7">
        <v>1</v>
      </c>
      <c r="D56" s="7">
        <v>524</v>
      </c>
      <c r="E56" s="7" t="s">
        <v>26</v>
      </c>
      <c r="F56" s="8" t="s">
        <v>90</v>
      </c>
      <c r="G56" s="9">
        <v>210</v>
      </c>
    </row>
    <row r="57" spans="1:7" x14ac:dyDescent="0.25">
      <c r="A57" s="7">
        <v>3429</v>
      </c>
      <c r="B57" s="8" t="s">
        <v>96</v>
      </c>
      <c r="C57" s="7">
        <v>1</v>
      </c>
      <c r="D57" s="7">
        <v>551</v>
      </c>
      <c r="E57" s="7" t="s">
        <v>31</v>
      </c>
      <c r="F57" s="8"/>
      <c r="G57" s="9">
        <v>14.6</v>
      </c>
    </row>
    <row r="58" spans="1:7" x14ac:dyDescent="0.25">
      <c r="A58" s="7">
        <v>3429</v>
      </c>
      <c r="B58" s="8" t="s">
        <v>96</v>
      </c>
      <c r="C58" s="7">
        <v>1</v>
      </c>
      <c r="D58" s="7">
        <v>558</v>
      </c>
      <c r="E58" s="7" t="s">
        <v>32</v>
      </c>
      <c r="F58" s="8" t="s">
        <v>34</v>
      </c>
      <c r="G58" s="9">
        <v>20</v>
      </c>
    </row>
    <row r="59" spans="1:7" x14ac:dyDescent="0.25">
      <c r="A59" s="10" t="s">
        <v>99</v>
      </c>
      <c r="B59" s="11"/>
      <c r="C59" s="10">
        <v>1</v>
      </c>
      <c r="D59" s="10"/>
      <c r="E59" s="10"/>
      <c r="F59" s="11"/>
      <c r="G59" s="12">
        <f>SUM(G45:G58)</f>
        <v>3163.6</v>
      </c>
    </row>
    <row r="60" spans="1:7" x14ac:dyDescent="0.25">
      <c r="A60" s="7">
        <v>3429</v>
      </c>
      <c r="B60" s="8" t="s">
        <v>96</v>
      </c>
      <c r="C60" s="7">
        <v>1</v>
      </c>
      <c r="D60" s="7">
        <v>602</v>
      </c>
      <c r="E60" s="7" t="s">
        <v>36</v>
      </c>
      <c r="F60" s="8"/>
      <c r="G60" s="9">
        <v>1400</v>
      </c>
    </row>
    <row r="61" spans="1:7" x14ac:dyDescent="0.25">
      <c r="A61" s="10" t="s">
        <v>100</v>
      </c>
      <c r="B61" s="11"/>
      <c r="C61" s="10">
        <v>1</v>
      </c>
      <c r="D61" s="10"/>
      <c r="E61" s="10"/>
      <c r="F61" s="11"/>
      <c r="G61" s="12">
        <f>SUM(G60)</f>
        <v>1400</v>
      </c>
    </row>
    <row r="62" spans="1:7" x14ac:dyDescent="0.25">
      <c r="A62" s="10" t="s">
        <v>101</v>
      </c>
      <c r="B62" s="11"/>
      <c r="C62" s="10">
        <v>1</v>
      </c>
      <c r="D62" s="10"/>
      <c r="E62" s="10"/>
      <c r="F62" s="11"/>
      <c r="G62" s="12">
        <f>G61</f>
        <v>1400</v>
      </c>
    </row>
    <row r="63" spans="1:7" x14ac:dyDescent="0.25">
      <c r="A63" s="10" t="s">
        <v>102</v>
      </c>
      <c r="B63" s="11"/>
      <c r="C63" s="10">
        <v>1</v>
      </c>
      <c r="D63" s="10"/>
      <c r="E63" s="10"/>
      <c r="F63" s="11"/>
      <c r="G63" s="12">
        <f>G59</f>
        <v>3163.6</v>
      </c>
    </row>
    <row r="64" spans="1:7" x14ac:dyDescent="0.25">
      <c r="A64" s="7"/>
      <c r="B64" s="8"/>
      <c r="C64" s="7"/>
      <c r="D64" s="7"/>
      <c r="E64" s="7"/>
      <c r="F64" s="8"/>
      <c r="G64" s="9"/>
    </row>
    <row r="65" spans="1:7" x14ac:dyDescent="0.25">
      <c r="A65" s="7">
        <v>3631</v>
      </c>
      <c r="B65" s="8" t="s">
        <v>103</v>
      </c>
      <c r="C65" s="7">
        <v>1</v>
      </c>
      <c r="D65" s="7">
        <v>502</v>
      </c>
      <c r="E65" s="7" t="s">
        <v>16</v>
      </c>
      <c r="F65" s="8" t="s">
        <v>82</v>
      </c>
      <c r="G65" s="9">
        <v>800</v>
      </c>
    </row>
    <row r="66" spans="1:7" x14ac:dyDescent="0.25">
      <c r="A66" s="7">
        <v>3631</v>
      </c>
      <c r="B66" s="8" t="s">
        <v>103</v>
      </c>
      <c r="C66" s="7">
        <v>1</v>
      </c>
      <c r="D66" s="7">
        <v>511</v>
      </c>
      <c r="E66" s="7" t="s">
        <v>17</v>
      </c>
      <c r="F66" s="8" t="s">
        <v>83</v>
      </c>
      <c r="G66" s="9">
        <v>650</v>
      </c>
    </row>
    <row r="67" spans="1:7" x14ac:dyDescent="0.25">
      <c r="A67" s="10" t="s">
        <v>104</v>
      </c>
      <c r="B67" s="11" t="s">
        <v>103</v>
      </c>
      <c r="C67" s="10"/>
      <c r="D67" s="10"/>
      <c r="E67" s="10"/>
      <c r="F67" s="11"/>
      <c r="G67" s="12">
        <f>SUM(G65:G66)</f>
        <v>1450</v>
      </c>
    </row>
    <row r="68" spans="1:7" x14ac:dyDescent="0.25">
      <c r="A68" s="7"/>
      <c r="B68" s="8"/>
      <c r="C68" s="7"/>
      <c r="D68" s="7"/>
      <c r="E68" s="7"/>
      <c r="F68" s="8"/>
      <c r="G68" s="9"/>
    </row>
    <row r="69" spans="1:7" x14ac:dyDescent="0.25">
      <c r="A69" s="7">
        <v>3632</v>
      </c>
      <c r="B69" s="8" t="s">
        <v>105</v>
      </c>
      <c r="C69" s="7">
        <v>1</v>
      </c>
      <c r="D69" s="7">
        <v>501</v>
      </c>
      <c r="E69" s="7" t="s">
        <v>11</v>
      </c>
      <c r="F69" s="8" t="s">
        <v>79</v>
      </c>
      <c r="G69" s="9">
        <v>7</v>
      </c>
    </row>
    <row r="70" spans="1:7" x14ac:dyDescent="0.25">
      <c r="A70" s="7">
        <v>3632</v>
      </c>
      <c r="B70" s="8" t="s">
        <v>105</v>
      </c>
      <c r="C70" s="7">
        <v>1</v>
      </c>
      <c r="D70" s="7">
        <v>501</v>
      </c>
      <c r="E70" s="7" t="s">
        <v>13</v>
      </c>
      <c r="F70" s="8" t="s">
        <v>81</v>
      </c>
      <c r="G70" s="9">
        <v>5</v>
      </c>
    </row>
    <row r="71" spans="1:7" x14ac:dyDescent="0.25">
      <c r="A71" s="7">
        <v>3632</v>
      </c>
      <c r="B71" s="8" t="s">
        <v>105</v>
      </c>
      <c r="C71" s="7">
        <v>1</v>
      </c>
      <c r="D71" s="7">
        <v>511</v>
      </c>
      <c r="E71" s="7" t="s">
        <v>17</v>
      </c>
      <c r="F71" s="8" t="s">
        <v>83</v>
      </c>
      <c r="G71" s="9">
        <v>15</v>
      </c>
    </row>
    <row r="72" spans="1:7" x14ac:dyDescent="0.25">
      <c r="A72" s="7">
        <v>3632</v>
      </c>
      <c r="B72" s="8" t="s">
        <v>105</v>
      </c>
      <c r="C72" s="7">
        <v>1</v>
      </c>
      <c r="D72" s="7">
        <v>518</v>
      </c>
      <c r="E72" s="7" t="s">
        <v>19</v>
      </c>
      <c r="F72" s="8" t="s">
        <v>76</v>
      </c>
      <c r="G72" s="9">
        <v>30</v>
      </c>
    </row>
    <row r="73" spans="1:7" x14ac:dyDescent="0.25">
      <c r="A73" s="7">
        <v>3632</v>
      </c>
      <c r="B73" s="8" t="s">
        <v>105</v>
      </c>
      <c r="C73" s="7">
        <v>1</v>
      </c>
      <c r="D73" s="7">
        <v>518</v>
      </c>
      <c r="E73" s="7" t="s">
        <v>20</v>
      </c>
      <c r="F73" s="8" t="s">
        <v>85</v>
      </c>
      <c r="G73" s="9">
        <v>2</v>
      </c>
    </row>
    <row r="74" spans="1:7" x14ac:dyDescent="0.25">
      <c r="A74" s="7">
        <v>3632</v>
      </c>
      <c r="B74" s="8" t="s">
        <v>105</v>
      </c>
      <c r="C74" s="7">
        <v>1</v>
      </c>
      <c r="D74" s="7">
        <v>521</v>
      </c>
      <c r="E74" s="7" t="s">
        <v>24</v>
      </c>
      <c r="F74" s="8" t="s">
        <v>6</v>
      </c>
      <c r="G74" s="9">
        <v>15</v>
      </c>
    </row>
    <row r="75" spans="1:7" x14ac:dyDescent="0.25">
      <c r="A75" s="10" t="s">
        <v>106</v>
      </c>
      <c r="B75" s="11"/>
      <c r="C75" s="10">
        <v>1</v>
      </c>
      <c r="D75" s="10"/>
      <c r="E75" s="10"/>
      <c r="F75" s="11"/>
      <c r="G75" s="12">
        <f>SUM(G69:G74)</f>
        <v>74</v>
      </c>
    </row>
    <row r="76" spans="1:7" x14ac:dyDescent="0.25">
      <c r="A76" s="7">
        <v>3632</v>
      </c>
      <c r="B76" s="8" t="s">
        <v>105</v>
      </c>
      <c r="C76" s="7">
        <v>1</v>
      </c>
      <c r="D76" s="7">
        <v>602</v>
      </c>
      <c r="E76" s="7" t="s">
        <v>36</v>
      </c>
      <c r="F76" s="8"/>
      <c r="G76" s="9">
        <v>59</v>
      </c>
    </row>
    <row r="77" spans="1:7" x14ac:dyDescent="0.25">
      <c r="A77" s="10" t="s">
        <v>107</v>
      </c>
      <c r="B77" s="11"/>
      <c r="C77" s="10">
        <v>1</v>
      </c>
      <c r="D77" s="10"/>
      <c r="E77" s="10"/>
      <c r="F77" s="11"/>
      <c r="G77" s="12">
        <f>SUM(G76)</f>
        <v>59</v>
      </c>
    </row>
    <row r="78" spans="1:7" x14ac:dyDescent="0.25">
      <c r="A78" s="10" t="s">
        <v>108</v>
      </c>
      <c r="B78" s="11"/>
      <c r="C78" s="10">
        <v>1</v>
      </c>
      <c r="D78" s="10"/>
      <c r="E78" s="10"/>
      <c r="F78" s="11"/>
      <c r="G78" s="12">
        <f>G77</f>
        <v>59</v>
      </c>
    </row>
    <row r="79" spans="1:7" x14ac:dyDescent="0.25">
      <c r="A79" s="10" t="s">
        <v>109</v>
      </c>
      <c r="B79" s="11"/>
      <c r="C79" s="10">
        <v>1</v>
      </c>
      <c r="D79" s="10"/>
      <c r="E79" s="10"/>
      <c r="F79" s="11"/>
      <c r="G79" s="12">
        <f>G75</f>
        <v>74</v>
      </c>
    </row>
    <row r="80" spans="1:7" x14ac:dyDescent="0.25">
      <c r="A80" s="7"/>
      <c r="B80" s="8"/>
      <c r="C80" s="7"/>
      <c r="D80" s="7"/>
      <c r="E80" s="7"/>
      <c r="F80" s="8"/>
      <c r="G80" s="9"/>
    </row>
    <row r="81" spans="1:7" x14ac:dyDescent="0.25">
      <c r="A81" s="7">
        <v>3729</v>
      </c>
      <c r="B81" s="8" t="s">
        <v>110</v>
      </c>
      <c r="C81" s="7">
        <v>1</v>
      </c>
      <c r="D81" s="7">
        <v>501</v>
      </c>
      <c r="E81" s="7" t="s">
        <v>11</v>
      </c>
      <c r="F81" s="8" t="s">
        <v>79</v>
      </c>
      <c r="G81" s="9">
        <v>10</v>
      </c>
    </row>
    <row r="82" spans="1:7" x14ac:dyDescent="0.25">
      <c r="A82" s="7">
        <v>3729</v>
      </c>
      <c r="B82" s="8" t="s">
        <v>110</v>
      </c>
      <c r="C82" s="7">
        <v>1</v>
      </c>
      <c r="D82" s="7">
        <v>501</v>
      </c>
      <c r="E82" s="7" t="s">
        <v>14</v>
      </c>
      <c r="F82" s="8" t="s">
        <v>97</v>
      </c>
      <c r="G82" s="9">
        <v>10</v>
      </c>
    </row>
    <row r="83" spans="1:7" x14ac:dyDescent="0.25">
      <c r="A83" s="7">
        <v>3729</v>
      </c>
      <c r="B83" s="8" t="s">
        <v>110</v>
      </c>
      <c r="C83" s="7">
        <v>1</v>
      </c>
      <c r="D83" s="7">
        <v>501</v>
      </c>
      <c r="E83" s="7" t="s">
        <v>15</v>
      </c>
      <c r="F83" s="8" t="s">
        <v>98</v>
      </c>
      <c r="G83" s="9">
        <v>3</v>
      </c>
    </row>
    <row r="84" spans="1:7" x14ac:dyDescent="0.25">
      <c r="A84" s="7">
        <v>3729</v>
      </c>
      <c r="B84" s="8" t="s">
        <v>110</v>
      </c>
      <c r="C84" s="7">
        <v>1</v>
      </c>
      <c r="D84" s="7">
        <v>518</v>
      </c>
      <c r="E84" s="7" t="s">
        <v>19</v>
      </c>
      <c r="F84" s="8" t="s">
        <v>76</v>
      </c>
      <c r="G84" s="9">
        <v>90</v>
      </c>
    </row>
    <row r="85" spans="1:7" x14ac:dyDescent="0.25">
      <c r="A85" s="7">
        <v>3729</v>
      </c>
      <c r="B85" s="8" t="s">
        <v>110</v>
      </c>
      <c r="C85" s="7">
        <v>1</v>
      </c>
      <c r="D85" s="7">
        <v>518</v>
      </c>
      <c r="E85" s="7" t="s">
        <v>21</v>
      </c>
      <c r="F85" s="8" t="s">
        <v>86</v>
      </c>
      <c r="G85" s="9">
        <v>1</v>
      </c>
    </row>
    <row r="86" spans="1:7" x14ac:dyDescent="0.25">
      <c r="A86" s="7">
        <v>3729</v>
      </c>
      <c r="B86" s="8" t="s">
        <v>110</v>
      </c>
      <c r="C86" s="7">
        <v>1</v>
      </c>
      <c r="D86" s="7">
        <v>521</v>
      </c>
      <c r="E86" s="7" t="s">
        <v>23</v>
      </c>
      <c r="F86" s="8" t="s">
        <v>88</v>
      </c>
      <c r="G86" s="9">
        <v>140</v>
      </c>
    </row>
    <row r="87" spans="1:7" x14ac:dyDescent="0.25">
      <c r="A87" s="7">
        <v>3729</v>
      </c>
      <c r="B87" s="8" t="s">
        <v>110</v>
      </c>
      <c r="C87" s="7">
        <v>1</v>
      </c>
      <c r="D87" s="7">
        <v>524</v>
      </c>
      <c r="E87" s="7" t="s">
        <v>25</v>
      </c>
      <c r="F87" s="8" t="s">
        <v>89</v>
      </c>
      <c r="G87" s="9">
        <v>12.7</v>
      </c>
    </row>
    <row r="88" spans="1:7" x14ac:dyDescent="0.25">
      <c r="A88" s="7">
        <v>3729</v>
      </c>
      <c r="B88" s="8" t="s">
        <v>110</v>
      </c>
      <c r="C88" s="7">
        <v>1</v>
      </c>
      <c r="D88" s="7">
        <v>524</v>
      </c>
      <c r="E88" s="7" t="s">
        <v>26</v>
      </c>
      <c r="F88" s="8" t="s">
        <v>90</v>
      </c>
      <c r="G88" s="9">
        <v>35</v>
      </c>
    </row>
    <row r="89" spans="1:7" x14ac:dyDescent="0.25">
      <c r="A89" s="10" t="s">
        <v>111</v>
      </c>
      <c r="B89" s="11" t="s">
        <v>110</v>
      </c>
      <c r="C89" s="10"/>
      <c r="D89" s="10"/>
      <c r="E89" s="10"/>
      <c r="F89" s="11"/>
      <c r="G89" s="12">
        <f>SUM(G81:G88)</f>
        <v>301.7</v>
      </c>
    </row>
    <row r="90" spans="1:7" x14ac:dyDescent="0.25">
      <c r="A90" s="7"/>
      <c r="B90" s="8"/>
      <c r="C90" s="7"/>
      <c r="D90" s="7"/>
      <c r="E90" s="7"/>
      <c r="F90" s="8"/>
      <c r="G90" s="9"/>
    </row>
    <row r="91" spans="1:7" x14ac:dyDescent="0.25">
      <c r="A91" s="7">
        <v>3745</v>
      </c>
      <c r="B91" s="8" t="s">
        <v>112</v>
      </c>
      <c r="C91" s="7">
        <v>1</v>
      </c>
      <c r="D91" s="7">
        <v>501</v>
      </c>
      <c r="E91" s="7" t="s">
        <v>11</v>
      </c>
      <c r="F91" s="8" t="s">
        <v>79</v>
      </c>
      <c r="G91" s="9">
        <v>300</v>
      </c>
    </row>
    <row r="92" spans="1:7" x14ac:dyDescent="0.25">
      <c r="A92" s="7">
        <v>3745</v>
      </c>
      <c r="B92" s="8" t="s">
        <v>112</v>
      </c>
      <c r="C92" s="7">
        <v>1</v>
      </c>
      <c r="D92" s="7">
        <v>501</v>
      </c>
      <c r="E92" s="7" t="s">
        <v>13</v>
      </c>
      <c r="F92" s="8" t="s">
        <v>81</v>
      </c>
      <c r="G92" s="9">
        <v>100</v>
      </c>
    </row>
    <row r="93" spans="1:7" x14ac:dyDescent="0.25">
      <c r="A93" s="7">
        <v>3745</v>
      </c>
      <c r="B93" s="8" t="s">
        <v>112</v>
      </c>
      <c r="C93" s="7">
        <v>1</v>
      </c>
      <c r="D93" s="7">
        <v>501</v>
      </c>
      <c r="E93" s="7" t="s">
        <v>14</v>
      </c>
      <c r="F93" s="8" t="s">
        <v>97</v>
      </c>
      <c r="G93" s="9">
        <v>600</v>
      </c>
    </row>
    <row r="94" spans="1:7" x14ac:dyDescent="0.25">
      <c r="A94" s="7">
        <v>3745</v>
      </c>
      <c r="B94" s="8" t="s">
        <v>112</v>
      </c>
      <c r="C94" s="7">
        <v>1</v>
      </c>
      <c r="D94" s="7">
        <v>501</v>
      </c>
      <c r="E94" s="7" t="s">
        <v>15</v>
      </c>
      <c r="F94" s="8" t="s">
        <v>98</v>
      </c>
      <c r="G94" s="9">
        <v>60</v>
      </c>
    </row>
    <row r="95" spans="1:7" x14ac:dyDescent="0.25">
      <c r="A95" s="7">
        <v>3745</v>
      </c>
      <c r="B95" s="8" t="s">
        <v>112</v>
      </c>
      <c r="C95" s="7">
        <v>1</v>
      </c>
      <c r="D95" s="7">
        <v>502</v>
      </c>
      <c r="E95" s="7" t="s">
        <v>16</v>
      </c>
      <c r="F95" s="8" t="s">
        <v>82</v>
      </c>
      <c r="G95" s="9">
        <v>6</v>
      </c>
    </row>
    <row r="96" spans="1:7" x14ac:dyDescent="0.25">
      <c r="A96" s="7">
        <v>3745</v>
      </c>
      <c r="B96" s="8" t="s">
        <v>112</v>
      </c>
      <c r="C96" s="7">
        <v>1</v>
      </c>
      <c r="D96" s="7">
        <v>511</v>
      </c>
      <c r="E96" s="7" t="s">
        <v>17</v>
      </c>
      <c r="F96" s="8" t="s">
        <v>83</v>
      </c>
      <c r="G96" s="9">
        <v>480</v>
      </c>
    </row>
    <row r="97" spans="1:7" x14ac:dyDescent="0.25">
      <c r="A97" s="7">
        <v>3745</v>
      </c>
      <c r="B97" s="8" t="s">
        <v>112</v>
      </c>
      <c r="C97" s="7">
        <v>1</v>
      </c>
      <c r="D97" s="7">
        <v>518</v>
      </c>
      <c r="E97" s="7" t="s">
        <v>19</v>
      </c>
      <c r="F97" s="8" t="s">
        <v>76</v>
      </c>
      <c r="G97" s="9">
        <v>1137</v>
      </c>
    </row>
    <row r="98" spans="1:7" x14ac:dyDescent="0.25">
      <c r="A98" s="7">
        <v>3745</v>
      </c>
      <c r="B98" s="8" t="s">
        <v>112</v>
      </c>
      <c r="C98" s="7">
        <v>1</v>
      </c>
      <c r="D98" s="7">
        <v>521</v>
      </c>
      <c r="E98" s="7" t="s">
        <v>23</v>
      </c>
      <c r="F98" s="8" t="s">
        <v>88</v>
      </c>
      <c r="G98" s="9">
        <v>3600</v>
      </c>
    </row>
    <row r="99" spans="1:7" x14ac:dyDescent="0.25">
      <c r="A99" s="7">
        <v>3745</v>
      </c>
      <c r="B99" s="8" t="s">
        <v>112</v>
      </c>
      <c r="C99" s="7">
        <v>1</v>
      </c>
      <c r="D99" s="7">
        <v>521</v>
      </c>
      <c r="E99" s="7" t="s">
        <v>24</v>
      </c>
      <c r="F99" s="8" t="s">
        <v>6</v>
      </c>
      <c r="G99" s="9">
        <v>20.2</v>
      </c>
    </row>
    <row r="100" spans="1:7" x14ac:dyDescent="0.25">
      <c r="A100" s="7">
        <v>3745</v>
      </c>
      <c r="B100" s="8" t="s">
        <v>112</v>
      </c>
      <c r="C100" s="7">
        <v>1</v>
      </c>
      <c r="D100" s="7">
        <v>524</v>
      </c>
      <c r="E100" s="7" t="s">
        <v>25</v>
      </c>
      <c r="F100" s="8" t="s">
        <v>89</v>
      </c>
      <c r="G100" s="9">
        <v>324</v>
      </c>
    </row>
    <row r="101" spans="1:7" x14ac:dyDescent="0.25">
      <c r="A101" s="7">
        <v>3745</v>
      </c>
      <c r="B101" s="8" t="s">
        <v>112</v>
      </c>
      <c r="C101" s="7">
        <v>1</v>
      </c>
      <c r="D101" s="7">
        <v>524</v>
      </c>
      <c r="E101" s="7" t="s">
        <v>26</v>
      </c>
      <c r="F101" s="8" t="s">
        <v>90</v>
      </c>
      <c r="G101" s="9">
        <v>900</v>
      </c>
    </row>
    <row r="102" spans="1:7" x14ac:dyDescent="0.25">
      <c r="A102" s="7">
        <v>3745</v>
      </c>
      <c r="B102" s="8" t="s">
        <v>112</v>
      </c>
      <c r="C102" s="7">
        <v>1</v>
      </c>
      <c r="D102" s="7">
        <v>549</v>
      </c>
      <c r="E102" s="7" t="s">
        <v>29</v>
      </c>
      <c r="F102" s="8" t="s">
        <v>113</v>
      </c>
      <c r="G102" s="9">
        <v>260</v>
      </c>
    </row>
    <row r="103" spans="1:7" x14ac:dyDescent="0.25">
      <c r="A103" s="7">
        <v>3745</v>
      </c>
      <c r="B103" s="8" t="s">
        <v>112</v>
      </c>
      <c r="C103" s="7">
        <v>1</v>
      </c>
      <c r="D103" s="7">
        <v>551</v>
      </c>
      <c r="E103" s="7" t="s">
        <v>31</v>
      </c>
      <c r="F103" s="8"/>
      <c r="G103" s="9">
        <v>372.1</v>
      </c>
    </row>
    <row r="104" spans="1:7" x14ac:dyDescent="0.25">
      <c r="A104" s="7">
        <v>3745</v>
      </c>
      <c r="B104" s="8" t="s">
        <v>112</v>
      </c>
      <c r="C104" s="7">
        <v>1</v>
      </c>
      <c r="D104" s="7">
        <v>558</v>
      </c>
      <c r="E104" s="7" t="s">
        <v>32</v>
      </c>
      <c r="F104" s="8" t="s">
        <v>34</v>
      </c>
      <c r="G104" s="9">
        <v>35</v>
      </c>
    </row>
    <row r="105" spans="1:7" x14ac:dyDescent="0.25">
      <c r="A105" s="10" t="s">
        <v>114</v>
      </c>
      <c r="B105" s="11"/>
      <c r="C105" s="10">
        <v>1</v>
      </c>
      <c r="D105" s="10"/>
      <c r="E105" s="10"/>
      <c r="F105" s="11"/>
      <c r="G105" s="12">
        <f>SUM(G91:G104)</f>
        <v>8194.2999999999993</v>
      </c>
    </row>
    <row r="106" spans="1:7" x14ac:dyDescent="0.25">
      <c r="A106" s="7">
        <v>3745</v>
      </c>
      <c r="B106" s="8" t="s">
        <v>112</v>
      </c>
      <c r="C106" s="7">
        <v>1</v>
      </c>
      <c r="D106" s="7">
        <v>672</v>
      </c>
      <c r="E106" s="7" t="s">
        <v>40</v>
      </c>
      <c r="F106" s="8" t="s">
        <v>115</v>
      </c>
      <c r="G106" s="9">
        <v>237.4</v>
      </c>
    </row>
    <row r="107" spans="1:7" x14ac:dyDescent="0.25">
      <c r="A107" s="10" t="s">
        <v>116</v>
      </c>
      <c r="B107" s="11"/>
      <c r="C107" s="10">
        <v>1</v>
      </c>
      <c r="D107" s="10"/>
      <c r="E107" s="10"/>
      <c r="F107" s="11"/>
      <c r="G107" s="12">
        <f>SUM(G106)</f>
        <v>237.4</v>
      </c>
    </row>
    <row r="108" spans="1:7" x14ac:dyDescent="0.25">
      <c r="A108" s="10" t="s">
        <v>117</v>
      </c>
      <c r="B108" s="11"/>
      <c r="C108" s="10">
        <v>1</v>
      </c>
      <c r="D108" s="10"/>
      <c r="E108" s="10"/>
      <c r="F108" s="11"/>
      <c r="G108" s="12">
        <f>G107</f>
        <v>237.4</v>
      </c>
    </row>
    <row r="109" spans="1:7" x14ac:dyDescent="0.25">
      <c r="A109" s="10" t="s">
        <v>118</v>
      </c>
      <c r="B109" s="11"/>
      <c r="C109" s="10">
        <v>1</v>
      </c>
      <c r="D109" s="10"/>
      <c r="E109" s="10"/>
      <c r="F109" s="11"/>
      <c r="G109" s="12">
        <f>G105</f>
        <v>8194.2999999999993</v>
      </c>
    </row>
    <row r="110" spans="1:7" x14ac:dyDescent="0.25">
      <c r="A110" s="7"/>
      <c r="B110" s="8"/>
      <c r="C110" s="7"/>
      <c r="D110" s="7"/>
      <c r="E110" s="7"/>
      <c r="F110" s="8"/>
      <c r="G110" s="9"/>
    </row>
    <row r="111" spans="1:7" x14ac:dyDescent="0.25">
      <c r="A111" s="7"/>
      <c r="B111" s="8"/>
      <c r="C111" s="7"/>
      <c r="D111" s="7"/>
      <c r="E111" s="7"/>
      <c r="F111" s="8"/>
      <c r="G111" s="9"/>
    </row>
    <row r="112" spans="1:7" x14ac:dyDescent="0.25">
      <c r="A112" s="10" t="s">
        <v>119</v>
      </c>
      <c r="B112" s="11"/>
      <c r="C112" s="10"/>
      <c r="D112" s="10"/>
      <c r="E112" s="10"/>
      <c r="F112" s="11"/>
      <c r="G112" s="12">
        <f>SUM(G12)</f>
        <v>132.4</v>
      </c>
    </row>
    <row r="113" spans="1:7" x14ac:dyDescent="0.25">
      <c r="A113" s="10" t="s">
        <v>120</v>
      </c>
      <c r="B113" s="11"/>
      <c r="C113" s="10"/>
      <c r="D113" s="10"/>
      <c r="E113" s="10"/>
      <c r="F113" s="11"/>
      <c r="G113" s="12">
        <f>SUM(G13)</f>
        <v>1</v>
      </c>
    </row>
    <row r="114" spans="1:7" x14ac:dyDescent="0.25">
      <c r="A114" s="10" t="s">
        <v>121</v>
      </c>
      <c r="B114" s="11"/>
      <c r="C114" s="10"/>
      <c r="D114" s="10"/>
      <c r="E114" s="10"/>
      <c r="F114" s="11"/>
      <c r="G114" s="12">
        <f>G112-G113</f>
        <v>131.4</v>
      </c>
    </row>
    <row r="115" spans="1:7" x14ac:dyDescent="0.25">
      <c r="A115" s="16"/>
      <c r="B115" s="17"/>
      <c r="C115" s="16"/>
      <c r="D115" s="16"/>
      <c r="E115" s="16"/>
      <c r="F115" s="17"/>
      <c r="G115" s="18"/>
    </row>
    <row r="116" spans="1:7" x14ac:dyDescent="0.25">
      <c r="A116" s="10" t="s">
        <v>122</v>
      </c>
      <c r="B116" s="11"/>
      <c r="C116" s="10"/>
      <c r="D116" s="10"/>
      <c r="E116" s="10"/>
      <c r="F116" s="11"/>
      <c r="G116" s="12">
        <f>SUM(G14,G62,G78,G108)</f>
        <v>17196.400000000001</v>
      </c>
    </row>
    <row r="117" spans="1:7" x14ac:dyDescent="0.25">
      <c r="A117" s="10" t="s">
        <v>123</v>
      </c>
      <c r="B117" s="11"/>
      <c r="C117" s="10"/>
      <c r="D117" s="10"/>
      <c r="E117" s="10"/>
      <c r="F117" s="11"/>
      <c r="G117" s="12">
        <f>SUM(G15,G18,G39,G43,G63,G67,G79,G89,G109)</f>
        <v>17196.400000000001</v>
      </c>
    </row>
    <row r="118" spans="1:7" x14ac:dyDescent="0.25">
      <c r="A118" s="10" t="s">
        <v>124</v>
      </c>
      <c r="B118" s="11"/>
      <c r="C118" s="10"/>
      <c r="D118" s="10"/>
      <c r="E118" s="10"/>
      <c r="F118" s="11"/>
      <c r="G118" s="12">
        <f>G116-G117</f>
        <v>0</v>
      </c>
    </row>
    <row r="119" spans="1:7" x14ac:dyDescent="0.25">
      <c r="A119" s="16"/>
      <c r="B119" s="17"/>
      <c r="C119" s="16"/>
      <c r="D119" s="16"/>
      <c r="E119" s="16"/>
      <c r="F119" s="17"/>
      <c r="G119" s="18"/>
    </row>
    <row r="120" spans="1:7" x14ac:dyDescent="0.25">
      <c r="A120" s="10" t="s">
        <v>125</v>
      </c>
      <c r="B120" s="11"/>
      <c r="C120" s="10"/>
      <c r="D120" s="10"/>
      <c r="E120" s="10"/>
      <c r="F120" s="11"/>
      <c r="G120" s="12">
        <f>SUM(G112,G116)</f>
        <v>17328.800000000003</v>
      </c>
    </row>
    <row r="121" spans="1:7" x14ac:dyDescent="0.25">
      <c r="A121" s="10" t="s">
        <v>126</v>
      </c>
      <c r="B121" s="11"/>
      <c r="C121" s="10"/>
      <c r="D121" s="10"/>
      <c r="E121" s="10"/>
      <c r="F121" s="11"/>
      <c r="G121" s="12">
        <f>SUM(G113,G117)</f>
        <v>17197.400000000001</v>
      </c>
    </row>
    <row r="122" spans="1:7" x14ac:dyDescent="0.25">
      <c r="A122" s="10" t="s">
        <v>127</v>
      </c>
      <c r="B122" s="11"/>
      <c r="C122" s="10"/>
      <c r="D122" s="10"/>
      <c r="E122" s="10"/>
      <c r="F122" s="11"/>
      <c r="G122" s="12">
        <f>G120-G121</f>
        <v>131.40000000000146</v>
      </c>
    </row>
  </sheetData>
  <mergeCells count="1">
    <mergeCell ref="A1:G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B1" workbookViewId="0">
      <selection activeCell="G26" sqref="G26"/>
    </sheetView>
  </sheetViews>
  <sheetFormatPr defaultRowHeight="15" x14ac:dyDescent="0.25"/>
  <cols>
    <col min="1" max="1" width="9.140625" hidden="1" customWidth="1"/>
    <col min="2" max="2" width="27.85546875" customWidth="1"/>
    <col min="3" max="3" width="14.140625" customWidth="1"/>
    <col min="4" max="5" width="12.140625" customWidth="1"/>
    <col min="6" max="6" width="14.140625" customWidth="1"/>
    <col min="7" max="7" width="12.42578125" bestFit="1" customWidth="1"/>
  </cols>
  <sheetData>
    <row r="1" spans="2:7" x14ac:dyDescent="0.25">
      <c r="B1" s="1" t="s">
        <v>227</v>
      </c>
      <c r="C1" s="1"/>
      <c r="D1" s="1"/>
      <c r="E1" s="1"/>
    </row>
    <row r="4" spans="2:7" ht="15.75" x14ac:dyDescent="0.25">
      <c r="B4" s="145" t="s">
        <v>187</v>
      </c>
      <c r="C4" s="145"/>
      <c r="D4" s="145"/>
      <c r="E4" s="145"/>
      <c r="F4" s="145"/>
    </row>
    <row r="6" spans="2:7" ht="15.75" x14ac:dyDescent="0.25">
      <c r="B6" s="21"/>
      <c r="C6" s="21"/>
      <c r="D6" s="21"/>
      <c r="E6" s="21"/>
      <c r="F6" s="21"/>
    </row>
    <row r="7" spans="2:7" ht="15.75" thickBot="1" x14ac:dyDescent="0.3"/>
    <row r="8" spans="2:7" ht="15.75" thickBot="1" x14ac:dyDescent="0.3">
      <c r="B8" s="146"/>
      <c r="C8" s="147"/>
      <c r="D8" s="147"/>
      <c r="E8" s="147"/>
      <c r="F8" s="148"/>
    </row>
    <row r="9" spans="2:7" ht="26.25" thickBot="1" x14ac:dyDescent="0.3">
      <c r="B9" s="22" t="s">
        <v>2</v>
      </c>
      <c r="C9" s="23" t="s">
        <v>170</v>
      </c>
      <c r="D9" s="23" t="s">
        <v>128</v>
      </c>
      <c r="E9" s="23" t="s">
        <v>129</v>
      </c>
      <c r="F9" s="24" t="s">
        <v>171</v>
      </c>
    </row>
    <row r="10" spans="2:7" x14ac:dyDescent="0.25">
      <c r="B10" s="25" t="s">
        <v>173</v>
      </c>
      <c r="C10" s="125">
        <v>275</v>
      </c>
      <c r="D10" s="26"/>
      <c r="E10" s="26"/>
      <c r="F10" s="27"/>
    </row>
    <row r="11" spans="2:7" x14ac:dyDescent="0.25">
      <c r="B11" s="54" t="s">
        <v>174</v>
      </c>
      <c r="C11" s="55"/>
      <c r="D11" s="55"/>
      <c r="E11" s="55">
        <v>80</v>
      </c>
      <c r="F11" s="56"/>
    </row>
    <row r="12" spans="2:7" x14ac:dyDescent="0.25">
      <c r="B12" s="65">
        <v>411</v>
      </c>
      <c r="C12" s="66"/>
      <c r="D12" s="66"/>
      <c r="E12" s="66"/>
      <c r="F12" s="67">
        <f>C10-E11</f>
        <v>195</v>
      </c>
      <c r="G12" s="140"/>
    </row>
    <row r="13" spans="2:7" x14ac:dyDescent="0.25">
      <c r="B13" s="28" t="s">
        <v>175</v>
      </c>
      <c r="C13" s="68">
        <v>37.479999999999997</v>
      </c>
      <c r="D13" s="29"/>
      <c r="E13" s="29"/>
      <c r="F13" s="30"/>
    </row>
    <row r="14" spans="2:7" x14ac:dyDescent="0.25">
      <c r="B14" s="28" t="s">
        <v>176</v>
      </c>
      <c r="C14" s="29"/>
      <c r="D14" s="29">
        <v>111</v>
      </c>
      <c r="E14" s="29"/>
      <c r="F14" s="30"/>
    </row>
    <row r="15" spans="2:7" x14ac:dyDescent="0.25">
      <c r="B15" s="28" t="s">
        <v>177</v>
      </c>
      <c r="C15" s="29"/>
      <c r="D15" s="29"/>
      <c r="E15" s="29">
        <v>44</v>
      </c>
      <c r="F15" s="30"/>
    </row>
    <row r="16" spans="2:7" x14ac:dyDescent="0.25">
      <c r="B16" s="28" t="s">
        <v>178</v>
      </c>
      <c r="C16" s="29"/>
      <c r="D16" s="29"/>
      <c r="E16" s="29">
        <v>36</v>
      </c>
      <c r="F16" s="30"/>
    </row>
    <row r="17" spans="2:7" x14ac:dyDescent="0.25">
      <c r="B17" s="71" t="s">
        <v>179</v>
      </c>
      <c r="C17" s="72"/>
      <c r="D17" s="72"/>
      <c r="E17" s="72">
        <v>10</v>
      </c>
      <c r="F17" s="73"/>
    </row>
    <row r="18" spans="2:7" x14ac:dyDescent="0.25">
      <c r="B18" s="70">
        <v>412</v>
      </c>
      <c r="C18" s="68"/>
      <c r="D18" s="68"/>
      <c r="E18" s="68"/>
      <c r="F18" s="69">
        <f>C13+D14-E15-E16-E17</f>
        <v>58.47999999999999</v>
      </c>
      <c r="G18" s="141"/>
    </row>
    <row r="19" spans="2:7" x14ac:dyDescent="0.25">
      <c r="B19" s="28" t="s">
        <v>180</v>
      </c>
      <c r="C19" s="68">
        <v>155.46</v>
      </c>
      <c r="D19" s="29"/>
      <c r="E19" s="29"/>
      <c r="F19" s="30"/>
    </row>
    <row r="20" spans="2:7" ht="17.25" x14ac:dyDescent="0.25">
      <c r="B20" s="57" t="s">
        <v>181</v>
      </c>
      <c r="C20" s="58"/>
      <c r="D20" s="58" t="s">
        <v>269</v>
      </c>
      <c r="E20" s="58" t="s">
        <v>242</v>
      </c>
      <c r="F20" s="59"/>
    </row>
    <row r="21" spans="2:7" x14ac:dyDescent="0.25">
      <c r="B21" s="74">
        <v>413</v>
      </c>
      <c r="C21" s="75"/>
      <c r="D21" s="75"/>
      <c r="E21" s="75"/>
      <c r="F21" s="76">
        <v>425.46</v>
      </c>
    </row>
    <row r="22" spans="2:7" x14ac:dyDescent="0.25">
      <c r="B22" s="57" t="s">
        <v>182</v>
      </c>
      <c r="C22" s="75">
        <v>4.84</v>
      </c>
      <c r="D22" s="58"/>
      <c r="E22" s="58"/>
      <c r="F22" s="59"/>
    </row>
    <row r="23" spans="2:7" x14ac:dyDescent="0.25">
      <c r="B23" s="28" t="s">
        <v>183</v>
      </c>
      <c r="C23" s="29"/>
      <c r="D23" s="29">
        <v>265.10000000000002</v>
      </c>
      <c r="E23" s="29"/>
      <c r="F23" s="30"/>
    </row>
    <row r="24" spans="2:7" x14ac:dyDescent="0.25">
      <c r="B24" s="63" t="s">
        <v>184</v>
      </c>
      <c r="C24" s="62"/>
      <c r="D24" s="62">
        <v>1272.0999999999999</v>
      </c>
      <c r="E24" s="62"/>
      <c r="F24" s="64"/>
    </row>
    <row r="25" spans="2:7" x14ac:dyDescent="0.25">
      <c r="B25" s="28" t="s">
        <v>185</v>
      </c>
      <c r="C25" s="29"/>
      <c r="D25" s="29"/>
      <c r="E25" s="29">
        <v>772.1</v>
      </c>
      <c r="F25" s="30"/>
    </row>
    <row r="26" spans="2:7" x14ac:dyDescent="0.25">
      <c r="B26" s="28" t="s">
        <v>186</v>
      </c>
      <c r="C26" s="29"/>
      <c r="D26" s="29"/>
      <c r="E26" s="29">
        <v>500</v>
      </c>
      <c r="F26" s="30"/>
    </row>
    <row r="27" spans="2:7" ht="15.75" thickBot="1" x14ac:dyDescent="0.3">
      <c r="B27" s="117">
        <v>416</v>
      </c>
      <c r="C27" s="118"/>
      <c r="D27" s="118"/>
      <c r="E27" s="118"/>
      <c r="F27" s="119">
        <f>C22+D23+D24-E23-E25-E26</f>
        <v>269.93999999999994</v>
      </c>
      <c r="G27" s="119"/>
    </row>
    <row r="28" spans="2:7" x14ac:dyDescent="0.25">
      <c r="B28" s="60"/>
      <c r="C28" s="61"/>
      <c r="D28" s="61"/>
      <c r="E28" s="61"/>
      <c r="F28" s="61"/>
    </row>
    <row r="29" spans="2:7" x14ac:dyDescent="0.25">
      <c r="B29" s="31" t="s">
        <v>130</v>
      </c>
    </row>
    <row r="31" spans="2:7" x14ac:dyDescent="0.25">
      <c r="B31" s="124" t="s">
        <v>238</v>
      </c>
    </row>
    <row r="32" spans="2:7" x14ac:dyDescent="0.25">
      <c r="B32" t="s">
        <v>240</v>
      </c>
    </row>
    <row r="33" spans="2:2" x14ac:dyDescent="0.25">
      <c r="B33" t="s">
        <v>239</v>
      </c>
    </row>
    <row r="35" spans="2:2" x14ac:dyDescent="0.25">
      <c r="B35" t="s">
        <v>262</v>
      </c>
    </row>
    <row r="36" spans="2:2" x14ac:dyDescent="0.25">
      <c r="B36" t="s">
        <v>263</v>
      </c>
    </row>
  </sheetData>
  <mergeCells count="2">
    <mergeCell ref="B4:F4"/>
    <mergeCell ref="B8:F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opLeftCell="A10" workbookViewId="0">
      <selection activeCell="G10" sqref="G10"/>
    </sheetView>
  </sheetViews>
  <sheetFormatPr defaultRowHeight="15" x14ac:dyDescent="0.25"/>
  <cols>
    <col min="2" max="2" width="14.85546875" customWidth="1"/>
    <col min="3" max="3" width="31.28515625" customWidth="1"/>
    <col min="4" max="4" width="26.140625" customWidth="1"/>
  </cols>
  <sheetData>
    <row r="1" spans="2:5" x14ac:dyDescent="0.25">
      <c r="C1" s="1" t="s">
        <v>226</v>
      </c>
      <c r="D1" s="1"/>
      <c r="E1" s="1"/>
    </row>
    <row r="3" spans="2:5" ht="15.75" x14ac:dyDescent="0.25">
      <c r="B3" s="145" t="s">
        <v>131</v>
      </c>
      <c r="C3" s="145"/>
      <c r="D3" s="145"/>
      <c r="E3" s="145"/>
    </row>
    <row r="4" spans="2:5" x14ac:dyDescent="0.25">
      <c r="C4" s="32"/>
    </row>
    <row r="5" spans="2:5" x14ac:dyDescent="0.25">
      <c r="C5" s="32"/>
    </row>
    <row r="6" spans="2:5" ht="15.75" thickBot="1" x14ac:dyDescent="0.3">
      <c r="C6" s="32"/>
    </row>
    <row r="7" spans="2:5" ht="16.5" thickBot="1" x14ac:dyDescent="0.3">
      <c r="C7" s="149" t="s">
        <v>132</v>
      </c>
      <c r="D7" s="150"/>
    </row>
    <row r="8" spans="2:5" ht="16.5" thickBot="1" x14ac:dyDescent="0.3">
      <c r="C8" s="77" t="s">
        <v>133</v>
      </c>
      <c r="D8" s="78" t="s">
        <v>134</v>
      </c>
    </row>
    <row r="9" spans="2:5" x14ac:dyDescent="0.25">
      <c r="C9" s="34" t="s">
        <v>135</v>
      </c>
      <c r="D9" s="35"/>
    </row>
    <row r="10" spans="2:5" x14ac:dyDescent="0.25">
      <c r="C10" s="36" t="s">
        <v>136</v>
      </c>
      <c r="D10" s="35" t="s">
        <v>137</v>
      </c>
    </row>
    <row r="11" spans="2:5" x14ac:dyDescent="0.25">
      <c r="C11" s="36" t="s">
        <v>138</v>
      </c>
      <c r="D11" s="35" t="s">
        <v>139</v>
      </c>
    </row>
    <row r="12" spans="2:5" x14ac:dyDescent="0.25">
      <c r="C12" s="34" t="s">
        <v>140</v>
      </c>
      <c r="D12" s="35"/>
    </row>
    <row r="13" spans="2:5" x14ac:dyDescent="0.25">
      <c r="C13" s="36" t="s">
        <v>141</v>
      </c>
      <c r="D13" s="37">
        <v>80</v>
      </c>
    </row>
    <row r="14" spans="2:5" x14ac:dyDescent="0.25">
      <c r="C14" s="36" t="s">
        <v>142</v>
      </c>
      <c r="D14" s="37">
        <v>45</v>
      </c>
    </row>
    <row r="15" spans="2:5" ht="15.75" thickBot="1" x14ac:dyDescent="0.3">
      <c r="C15" s="38" t="s">
        <v>143</v>
      </c>
      <c r="D15" s="39">
        <v>20</v>
      </c>
    </row>
    <row r="17" spans="3:4" ht="15.75" thickBot="1" x14ac:dyDescent="0.3">
      <c r="C17" s="32"/>
    </row>
    <row r="18" spans="3:4" ht="16.5" thickBot="1" x14ac:dyDescent="0.3">
      <c r="C18" s="149" t="s">
        <v>144</v>
      </c>
      <c r="D18" s="150"/>
    </row>
    <row r="19" spans="3:4" ht="16.5" thickBot="1" x14ac:dyDescent="0.3">
      <c r="C19" s="77" t="s">
        <v>133</v>
      </c>
      <c r="D19" s="78" t="s">
        <v>134</v>
      </c>
    </row>
    <row r="20" spans="3:4" x14ac:dyDescent="0.25">
      <c r="C20" s="33" t="s">
        <v>145</v>
      </c>
      <c r="D20" s="40" t="s">
        <v>146</v>
      </c>
    </row>
    <row r="21" spans="3:4" x14ac:dyDescent="0.25">
      <c r="C21" s="34" t="s">
        <v>147</v>
      </c>
      <c r="D21" s="35" t="s">
        <v>148</v>
      </c>
    </row>
    <row r="22" spans="3:4" ht="15.75" thickBot="1" x14ac:dyDescent="0.3">
      <c r="C22" s="41" t="s">
        <v>149</v>
      </c>
      <c r="D22" s="42" t="s">
        <v>150</v>
      </c>
    </row>
    <row r="23" spans="3:4" x14ac:dyDescent="0.25">
      <c r="C23" s="32"/>
    </row>
  </sheetData>
  <mergeCells count="3">
    <mergeCell ref="B3:E3"/>
    <mergeCell ref="C7:D7"/>
    <mergeCell ref="C18:D1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8" sqref="J8"/>
    </sheetView>
  </sheetViews>
  <sheetFormatPr defaultRowHeight="15" x14ac:dyDescent="0.25"/>
  <sheetData>
    <row r="1" spans="1:8" x14ac:dyDescent="0.25">
      <c r="B1" s="1" t="s">
        <v>226</v>
      </c>
    </row>
    <row r="4" spans="1:8" ht="18.75" x14ac:dyDescent="0.3">
      <c r="B4" s="110" t="s">
        <v>221</v>
      </c>
      <c r="C4" s="114"/>
      <c r="D4" s="115"/>
      <c r="E4" s="115"/>
      <c r="F4" s="115"/>
      <c r="G4" s="115"/>
    </row>
    <row r="7" spans="1:8" ht="15.75" x14ac:dyDescent="0.25">
      <c r="A7" s="111"/>
      <c r="B7" s="112" t="s">
        <v>219</v>
      </c>
      <c r="C7" s="113"/>
    </row>
    <row r="8" spans="1:8" x14ac:dyDescent="0.25">
      <c r="B8" t="s">
        <v>241</v>
      </c>
      <c r="H8" t="s">
        <v>223</v>
      </c>
    </row>
    <row r="11" spans="1:8" ht="15.75" x14ac:dyDescent="0.25">
      <c r="B11" s="112" t="s">
        <v>220</v>
      </c>
      <c r="C11" s="112"/>
    </row>
    <row r="12" spans="1:8" x14ac:dyDescent="0.25">
      <c r="B12" t="s">
        <v>218</v>
      </c>
      <c r="H12" t="s">
        <v>224</v>
      </c>
    </row>
    <row r="15" spans="1:8" x14ac:dyDescent="0.25">
      <c r="B15" s="1" t="s">
        <v>222</v>
      </c>
      <c r="C15" s="1"/>
      <c r="D15" s="1"/>
      <c r="E15" s="1"/>
      <c r="F15" s="1"/>
      <c r="G15" s="1"/>
      <c r="H15" s="1" t="s">
        <v>225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workbookViewId="0">
      <selection activeCell="B5" sqref="B5"/>
    </sheetView>
  </sheetViews>
  <sheetFormatPr defaultRowHeight="15" x14ac:dyDescent="0.25"/>
  <cols>
    <col min="1" max="1" width="0.28515625" customWidth="1"/>
    <col min="2" max="2" width="63.140625" customWidth="1"/>
    <col min="3" max="3" width="17.140625" customWidth="1"/>
  </cols>
  <sheetData>
    <row r="1" spans="2:4" x14ac:dyDescent="0.25">
      <c r="B1" s="1" t="s">
        <v>226</v>
      </c>
    </row>
    <row r="3" spans="2:4" x14ac:dyDescent="0.25">
      <c r="B3" s="123" t="s">
        <v>237</v>
      </c>
      <c r="C3" s="44"/>
      <c r="D3" s="43"/>
    </row>
    <row r="4" spans="2:4" x14ac:dyDescent="0.25">
      <c r="C4" s="45"/>
    </row>
    <row r="5" spans="2:4" ht="15.75" x14ac:dyDescent="0.25">
      <c r="B5" s="46" t="s">
        <v>151</v>
      </c>
      <c r="C5" s="45"/>
    </row>
    <row r="6" spans="2:4" ht="15.75" x14ac:dyDescent="0.25">
      <c r="B6" s="47" t="s">
        <v>152</v>
      </c>
      <c r="C6" s="48">
        <v>750000</v>
      </c>
    </row>
    <row r="7" spans="2:4" x14ac:dyDescent="0.25">
      <c r="C7" s="49"/>
    </row>
    <row r="8" spans="2:4" ht="15.75" x14ac:dyDescent="0.25">
      <c r="B8" s="46" t="s">
        <v>153</v>
      </c>
      <c r="C8" s="49"/>
    </row>
    <row r="9" spans="2:4" ht="15.75" x14ac:dyDescent="0.25">
      <c r="B9" s="47" t="s">
        <v>154</v>
      </c>
      <c r="C9" s="49">
        <v>300000</v>
      </c>
    </row>
    <row r="10" spans="2:4" x14ac:dyDescent="0.25">
      <c r="B10" s="50"/>
      <c r="C10" s="49"/>
    </row>
    <row r="11" spans="2:4" x14ac:dyDescent="0.25">
      <c r="B11" s="50"/>
      <c r="C11" s="49"/>
    </row>
    <row r="12" spans="2:4" ht="15.75" x14ac:dyDescent="0.25">
      <c r="B12" s="46" t="s">
        <v>155</v>
      </c>
      <c r="C12" s="49" t="s">
        <v>156</v>
      </c>
    </row>
    <row r="13" spans="2:4" ht="15.75" x14ac:dyDescent="0.25">
      <c r="B13" s="47" t="s">
        <v>157</v>
      </c>
      <c r="C13" s="49">
        <v>450000</v>
      </c>
    </row>
    <row r="14" spans="2:4" ht="15.75" x14ac:dyDescent="0.25">
      <c r="B14" s="47" t="s">
        <v>158</v>
      </c>
      <c r="C14" s="49">
        <v>110000</v>
      </c>
    </row>
    <row r="15" spans="2:4" ht="15.75" x14ac:dyDescent="0.25">
      <c r="B15" s="47" t="s">
        <v>159</v>
      </c>
      <c r="C15" s="49">
        <v>100000</v>
      </c>
    </row>
    <row r="16" spans="2:4" ht="15.75" x14ac:dyDescent="0.25">
      <c r="B16" s="47" t="s">
        <v>160</v>
      </c>
      <c r="C16" s="49">
        <v>100000</v>
      </c>
    </row>
    <row r="17" spans="2:3" ht="15.75" x14ac:dyDescent="0.25">
      <c r="B17" s="47"/>
      <c r="C17" s="49"/>
    </row>
    <row r="18" spans="2:3" ht="15.75" x14ac:dyDescent="0.25">
      <c r="B18" s="46" t="s">
        <v>161</v>
      </c>
      <c r="C18" s="49"/>
    </row>
    <row r="19" spans="2:3" ht="31.5" x14ac:dyDescent="0.25">
      <c r="B19" s="51" t="s">
        <v>162</v>
      </c>
      <c r="C19" s="49">
        <v>650000</v>
      </c>
    </row>
    <row r="20" spans="2:3" x14ac:dyDescent="0.25">
      <c r="C20" s="49"/>
    </row>
    <row r="21" spans="2:3" ht="15.75" x14ac:dyDescent="0.25">
      <c r="B21" s="46" t="s">
        <v>163</v>
      </c>
      <c r="C21" s="49"/>
    </row>
    <row r="22" spans="2:3" ht="15.75" x14ac:dyDescent="0.25">
      <c r="B22" s="47" t="s">
        <v>164</v>
      </c>
      <c r="C22" s="49">
        <v>15000</v>
      </c>
    </row>
    <row r="23" spans="2:3" x14ac:dyDescent="0.25">
      <c r="C23" s="49"/>
    </row>
    <row r="24" spans="2:3" ht="15.75" x14ac:dyDescent="0.25">
      <c r="B24" s="46" t="s">
        <v>165</v>
      </c>
      <c r="C24" s="49"/>
    </row>
    <row r="25" spans="2:3" ht="31.5" x14ac:dyDescent="0.25">
      <c r="B25" s="51" t="s">
        <v>166</v>
      </c>
      <c r="C25" s="49">
        <v>480000</v>
      </c>
    </row>
    <row r="26" spans="2:3" x14ac:dyDescent="0.25">
      <c r="C26" s="49"/>
    </row>
    <row r="27" spans="2:3" ht="18.75" x14ac:dyDescent="0.3">
      <c r="B27" s="52" t="s">
        <v>167</v>
      </c>
      <c r="C27" s="53">
        <v>2955000</v>
      </c>
    </row>
    <row r="28" spans="2:3" x14ac:dyDescent="0.25">
      <c r="B28" s="31" t="s">
        <v>130</v>
      </c>
      <c r="C28" s="45"/>
    </row>
    <row r="29" spans="2:3" x14ac:dyDescent="0.25">
      <c r="B29" s="31"/>
      <c r="C29" s="45"/>
    </row>
    <row r="30" spans="2:3" x14ac:dyDescent="0.25">
      <c r="B30" s="31"/>
      <c r="C30" s="45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4"/>
  <sheetViews>
    <sheetView topLeftCell="B7" workbookViewId="0">
      <selection activeCell="B41" sqref="B41"/>
    </sheetView>
  </sheetViews>
  <sheetFormatPr defaultRowHeight="15" x14ac:dyDescent="0.25"/>
  <cols>
    <col min="1" max="1" width="9.140625" hidden="1" customWidth="1"/>
    <col min="2" max="2" width="71.85546875" customWidth="1"/>
    <col min="3" max="3" width="15" customWidth="1"/>
  </cols>
  <sheetData>
    <row r="2" spans="2:3" x14ac:dyDescent="0.25">
      <c r="B2" s="126"/>
      <c r="C2" s="126"/>
    </row>
    <row r="3" spans="2:3" x14ac:dyDescent="0.25">
      <c r="B3" s="151" t="s">
        <v>243</v>
      </c>
      <c r="C3" s="151"/>
    </row>
    <row r="4" spans="2:3" x14ac:dyDescent="0.25">
      <c r="B4" s="127" t="s">
        <v>244</v>
      </c>
      <c r="C4" s="126"/>
    </row>
    <row r="5" spans="2:3" x14ac:dyDescent="0.25">
      <c r="B5" s="126"/>
      <c r="C5" s="126"/>
    </row>
    <row r="6" spans="2:3" x14ac:dyDescent="0.25">
      <c r="B6" s="128" t="s">
        <v>245</v>
      </c>
      <c r="C6" s="128"/>
    </row>
    <row r="7" spans="2:3" ht="29.25" x14ac:dyDescent="0.25">
      <c r="B7" s="129" t="s">
        <v>246</v>
      </c>
      <c r="C7" s="129"/>
    </row>
    <row r="8" spans="2:3" x14ac:dyDescent="0.25">
      <c r="B8" s="126"/>
      <c r="C8" s="126"/>
    </row>
    <row r="9" spans="2:3" x14ac:dyDescent="0.25">
      <c r="B9" s="126"/>
      <c r="C9" s="126"/>
    </row>
    <row r="10" spans="2:3" x14ac:dyDescent="0.25">
      <c r="B10" s="126"/>
      <c r="C10" s="126"/>
    </row>
    <row r="11" spans="2:3" x14ac:dyDescent="0.25">
      <c r="B11" s="126"/>
      <c r="C11" s="126"/>
    </row>
    <row r="12" spans="2:3" x14ac:dyDescent="0.25">
      <c r="B12" s="126"/>
      <c r="C12" s="126"/>
    </row>
    <row r="13" spans="2:3" x14ac:dyDescent="0.25">
      <c r="B13" s="126"/>
      <c r="C13" s="126"/>
    </row>
    <row r="14" spans="2:3" x14ac:dyDescent="0.25">
      <c r="B14" s="130" t="s">
        <v>247</v>
      </c>
      <c r="C14" s="130">
        <v>20</v>
      </c>
    </row>
    <row r="15" spans="2:3" x14ac:dyDescent="0.25">
      <c r="B15" s="130"/>
      <c r="C15" s="130"/>
    </row>
    <row r="16" spans="2:3" x14ac:dyDescent="0.25">
      <c r="B16" s="130" t="s">
        <v>248</v>
      </c>
      <c r="C16" s="130">
        <v>20</v>
      </c>
    </row>
    <row r="17" spans="2:3" x14ac:dyDescent="0.25">
      <c r="B17" s="130"/>
      <c r="C17" s="130"/>
    </row>
    <row r="18" spans="2:3" x14ac:dyDescent="0.25">
      <c r="B18" s="130" t="s">
        <v>249</v>
      </c>
      <c r="C18" s="131">
        <v>5550000</v>
      </c>
    </row>
    <row r="19" spans="2:3" x14ac:dyDescent="0.25">
      <c r="B19" s="130"/>
      <c r="C19" s="130"/>
    </row>
    <row r="20" spans="2:3" x14ac:dyDescent="0.25">
      <c r="B20" s="130"/>
      <c r="C20" s="130"/>
    </row>
    <row r="21" spans="2:3" ht="15.75" x14ac:dyDescent="0.25">
      <c r="B21" s="132"/>
      <c r="C21" s="126"/>
    </row>
    <row r="22" spans="2:3" x14ac:dyDescent="0.25">
      <c r="B22" s="133" t="s">
        <v>250</v>
      </c>
      <c r="C22" s="134">
        <v>3225000</v>
      </c>
    </row>
    <row r="23" spans="2:3" x14ac:dyDescent="0.25">
      <c r="B23" s="133" t="s">
        <v>251</v>
      </c>
      <c r="C23" s="134">
        <v>85000</v>
      </c>
    </row>
    <row r="24" spans="2:3" x14ac:dyDescent="0.25">
      <c r="B24" s="133" t="s">
        <v>252</v>
      </c>
      <c r="C24" s="134">
        <v>160000</v>
      </c>
    </row>
    <row r="25" spans="2:3" x14ac:dyDescent="0.25">
      <c r="B25" s="133" t="s">
        <v>253</v>
      </c>
      <c r="C25" s="134">
        <v>830000</v>
      </c>
    </row>
    <row r="26" spans="2:3" x14ac:dyDescent="0.25">
      <c r="B26" s="133" t="s">
        <v>254</v>
      </c>
      <c r="C26" s="134">
        <v>70000</v>
      </c>
    </row>
    <row r="27" spans="2:3" x14ac:dyDescent="0.25">
      <c r="B27" s="133" t="s">
        <v>255</v>
      </c>
      <c r="C27" s="134">
        <v>480000</v>
      </c>
    </row>
    <row r="28" spans="2:3" x14ac:dyDescent="0.25">
      <c r="B28" s="133" t="s">
        <v>256</v>
      </c>
      <c r="C28" s="134">
        <v>300000</v>
      </c>
    </row>
    <row r="29" spans="2:3" x14ac:dyDescent="0.25">
      <c r="B29" s="133" t="s">
        <v>257</v>
      </c>
      <c r="C29" s="134">
        <v>400000</v>
      </c>
    </row>
    <row r="30" spans="2:3" x14ac:dyDescent="0.25">
      <c r="B30" s="133"/>
      <c r="C30" s="133"/>
    </row>
    <row r="31" spans="2:3" x14ac:dyDescent="0.25">
      <c r="B31" s="133"/>
      <c r="C31" s="133"/>
    </row>
    <row r="32" spans="2:3" x14ac:dyDescent="0.25">
      <c r="B32" s="130"/>
      <c r="C32" s="130"/>
    </row>
    <row r="33" spans="2:3" x14ac:dyDescent="0.25">
      <c r="B33" s="130" t="s">
        <v>258</v>
      </c>
      <c r="C33" s="135">
        <f>SUM(C22:C32)</f>
        <v>5550000</v>
      </c>
    </row>
    <row r="34" spans="2:3" x14ac:dyDescent="0.25">
      <c r="B34" s="130"/>
      <c r="C34" s="133"/>
    </row>
    <row r="35" spans="2:3" x14ac:dyDescent="0.25">
      <c r="B35" s="130" t="s">
        <v>6</v>
      </c>
      <c r="C35" s="136">
        <v>265200</v>
      </c>
    </row>
    <row r="36" spans="2:3" x14ac:dyDescent="0.25">
      <c r="B36" s="126"/>
      <c r="C36" s="126"/>
    </row>
    <row r="37" spans="2:3" x14ac:dyDescent="0.25">
      <c r="B37" s="126"/>
      <c r="C37" s="126"/>
    </row>
    <row r="38" spans="2:3" x14ac:dyDescent="0.25">
      <c r="B38" s="79"/>
      <c r="C38" s="126"/>
    </row>
    <row r="39" spans="2:3" x14ac:dyDescent="0.25">
      <c r="B39" s="79"/>
      <c r="C39" s="126"/>
    </row>
    <row r="40" spans="2:3" x14ac:dyDescent="0.25">
      <c r="B40" s="79" t="s">
        <v>266</v>
      </c>
      <c r="C40" s="126"/>
    </row>
    <row r="41" spans="2:3" x14ac:dyDescent="0.25">
      <c r="B41" s="126"/>
      <c r="C41" s="126"/>
    </row>
    <row r="42" spans="2:3" x14ac:dyDescent="0.25">
      <c r="B42" s="126"/>
      <c r="C42" s="126"/>
    </row>
    <row r="43" spans="2:3" x14ac:dyDescent="0.25">
      <c r="B43" s="79" t="s">
        <v>259</v>
      </c>
      <c r="C43" s="127" t="s">
        <v>260</v>
      </c>
    </row>
    <row r="44" spans="2:3" x14ac:dyDescent="0.25">
      <c r="B44" s="126"/>
      <c r="C44" s="127" t="s">
        <v>261</v>
      </c>
    </row>
  </sheetData>
  <mergeCells count="1">
    <mergeCell ref="B3:C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19" workbookViewId="0">
      <selection activeCell="A26" sqref="A26"/>
    </sheetView>
  </sheetViews>
  <sheetFormatPr defaultRowHeight="15" x14ac:dyDescent="0.25"/>
  <cols>
    <col min="1" max="1" width="39" customWidth="1"/>
    <col min="2" max="2" width="8.42578125" bestFit="1" customWidth="1"/>
    <col min="3" max="3" width="14.5703125" customWidth="1"/>
    <col min="4" max="4" width="12.140625" customWidth="1"/>
    <col min="5" max="5" width="14.140625" customWidth="1"/>
    <col min="6" max="6" width="16.42578125" customWidth="1"/>
    <col min="7" max="7" width="14.7109375" customWidth="1"/>
  </cols>
  <sheetData>
    <row r="2" spans="1:7" ht="15.75" thickBot="1" x14ac:dyDescent="0.3"/>
    <row r="3" spans="1:7" ht="15.75" thickBot="1" x14ac:dyDescent="0.3">
      <c r="A3" s="152" t="s">
        <v>188</v>
      </c>
      <c r="B3" s="153"/>
      <c r="C3" s="153"/>
      <c r="D3" s="153"/>
      <c r="E3" s="153"/>
      <c r="F3" s="153"/>
      <c r="G3" s="154"/>
    </row>
    <row r="5" spans="1:7" x14ac:dyDescent="0.25">
      <c r="A5" s="79" t="s">
        <v>189</v>
      </c>
    </row>
    <row r="6" spans="1:7" x14ac:dyDescent="0.25">
      <c r="A6" s="79" t="s">
        <v>190</v>
      </c>
    </row>
    <row r="7" spans="1:7" x14ac:dyDescent="0.25">
      <c r="A7" s="80"/>
    </row>
    <row r="8" spans="1:7" ht="15.75" thickBot="1" x14ac:dyDescent="0.3"/>
    <row r="9" spans="1:7" ht="26.25" thickBot="1" x14ac:dyDescent="0.3">
      <c r="A9" s="81" t="s">
        <v>191</v>
      </c>
      <c r="B9" s="82" t="s">
        <v>192</v>
      </c>
      <c r="C9" s="83" t="s">
        <v>193</v>
      </c>
      <c r="D9" s="83" t="s">
        <v>194</v>
      </c>
      <c r="E9" s="83" t="s">
        <v>195</v>
      </c>
      <c r="F9" s="83" t="s">
        <v>196</v>
      </c>
      <c r="G9" s="84" t="s">
        <v>197</v>
      </c>
    </row>
    <row r="10" spans="1:7" x14ac:dyDescent="0.25">
      <c r="A10" s="85" t="s">
        <v>198</v>
      </c>
      <c r="B10" s="86" t="s">
        <v>199</v>
      </c>
      <c r="C10" s="87">
        <v>159229</v>
      </c>
      <c r="D10" s="88" t="s">
        <v>200</v>
      </c>
      <c r="E10" s="87">
        <v>7961.8</v>
      </c>
      <c r="F10" s="87">
        <v>71652.899999999994</v>
      </c>
      <c r="G10" s="89">
        <f t="shared" ref="G10:G16" si="0">C10-F10</f>
        <v>87576.1</v>
      </c>
    </row>
    <row r="11" spans="1:7" x14ac:dyDescent="0.25">
      <c r="A11" s="85" t="s">
        <v>201</v>
      </c>
      <c r="B11" s="86" t="s">
        <v>199</v>
      </c>
      <c r="C11" s="87">
        <v>59151</v>
      </c>
      <c r="D11" s="88" t="s">
        <v>200</v>
      </c>
      <c r="E11" s="87">
        <v>2957.6</v>
      </c>
      <c r="F11" s="87">
        <v>26371.599999999999</v>
      </c>
      <c r="G11" s="89">
        <f t="shared" si="0"/>
        <v>32779.4</v>
      </c>
    </row>
    <row r="12" spans="1:7" x14ac:dyDescent="0.25">
      <c r="A12" s="85" t="s">
        <v>202</v>
      </c>
      <c r="B12" s="86" t="s">
        <v>199</v>
      </c>
      <c r="C12" s="87">
        <v>88729</v>
      </c>
      <c r="D12" s="88" t="s">
        <v>200</v>
      </c>
      <c r="E12" s="87">
        <v>4436.66</v>
      </c>
      <c r="F12" s="87">
        <v>39927.910000000003</v>
      </c>
      <c r="G12" s="89">
        <f t="shared" si="0"/>
        <v>48801.09</v>
      </c>
    </row>
    <row r="13" spans="1:7" x14ac:dyDescent="0.25">
      <c r="A13" s="85" t="s">
        <v>203</v>
      </c>
      <c r="B13" s="86" t="s">
        <v>199</v>
      </c>
      <c r="C13" s="87">
        <v>369797.11</v>
      </c>
      <c r="D13" s="88" t="s">
        <v>200</v>
      </c>
      <c r="E13" s="87">
        <v>18489.72</v>
      </c>
      <c r="F13" s="87">
        <v>163328.67000000001</v>
      </c>
      <c r="G13" s="89">
        <f t="shared" si="0"/>
        <v>206468.43999999997</v>
      </c>
    </row>
    <row r="14" spans="1:7" x14ac:dyDescent="0.25">
      <c r="A14" s="85" t="s">
        <v>204</v>
      </c>
      <c r="B14" s="86" t="s">
        <v>205</v>
      </c>
      <c r="C14" s="87">
        <v>2988700</v>
      </c>
      <c r="D14" s="88" t="s">
        <v>200</v>
      </c>
      <c r="E14" s="87">
        <v>98796</v>
      </c>
      <c r="F14" s="87">
        <v>1456169</v>
      </c>
      <c r="G14" s="89">
        <f>C14-F14</f>
        <v>1532531</v>
      </c>
    </row>
    <row r="15" spans="1:7" x14ac:dyDescent="0.25">
      <c r="A15" s="85" t="s">
        <v>206</v>
      </c>
      <c r="B15" s="86" t="s">
        <v>207</v>
      </c>
      <c r="C15" s="87">
        <v>116160</v>
      </c>
      <c r="D15" s="88" t="s">
        <v>200</v>
      </c>
      <c r="E15" s="87">
        <v>14520</v>
      </c>
      <c r="F15" s="87">
        <v>21780</v>
      </c>
      <c r="G15" s="89">
        <f t="shared" ref="G15" si="1">C15-F15</f>
        <v>94380</v>
      </c>
    </row>
    <row r="16" spans="1:7" ht="15.75" thickBot="1" x14ac:dyDescent="0.3">
      <c r="A16" s="85" t="s">
        <v>208</v>
      </c>
      <c r="B16" s="86" t="s">
        <v>209</v>
      </c>
      <c r="C16" s="87">
        <v>9256458</v>
      </c>
      <c r="D16" s="88" t="s">
        <v>200</v>
      </c>
      <c r="E16" s="87">
        <v>115632</v>
      </c>
      <c r="F16" s="87">
        <v>275847</v>
      </c>
      <c r="G16" s="89">
        <f t="shared" si="0"/>
        <v>8980611</v>
      </c>
    </row>
    <row r="17" spans="1:7" ht="15.75" thickBot="1" x14ac:dyDescent="0.3">
      <c r="A17" s="81" t="s">
        <v>210</v>
      </c>
      <c r="B17" s="90"/>
      <c r="C17" s="91">
        <f>SUM(C10:C16)</f>
        <v>13038224.109999999</v>
      </c>
      <c r="D17" s="92"/>
      <c r="E17" s="91">
        <f>SUM(E10:E16)</f>
        <v>262793.78000000003</v>
      </c>
      <c r="F17" s="91">
        <f>SUM(F10:F16)</f>
        <v>2055077.08</v>
      </c>
      <c r="G17" s="93">
        <f>SUM(G10:G16)</f>
        <v>10983147.029999999</v>
      </c>
    </row>
    <row r="18" spans="1:7" ht="15.75" thickBot="1" x14ac:dyDescent="0.3">
      <c r="A18" s="94"/>
      <c r="B18" s="94"/>
      <c r="C18" s="94"/>
      <c r="D18" s="94"/>
      <c r="E18" s="94"/>
      <c r="F18" s="94"/>
      <c r="G18" s="94"/>
    </row>
    <row r="19" spans="1:7" ht="26.25" thickBot="1" x14ac:dyDescent="0.3">
      <c r="A19" s="95" t="s">
        <v>211</v>
      </c>
      <c r="B19" s="96" t="s">
        <v>192</v>
      </c>
      <c r="C19" s="97" t="s">
        <v>193</v>
      </c>
      <c r="D19" s="97" t="s">
        <v>212</v>
      </c>
      <c r="E19" s="97" t="s">
        <v>213</v>
      </c>
      <c r="F19" s="97" t="s">
        <v>196</v>
      </c>
      <c r="G19" s="98" t="s">
        <v>197</v>
      </c>
    </row>
    <row r="20" spans="1:7" x14ac:dyDescent="0.25">
      <c r="A20" s="99" t="s">
        <v>198</v>
      </c>
      <c r="B20" s="100" t="s">
        <v>199</v>
      </c>
      <c r="C20" s="101">
        <v>1963823</v>
      </c>
      <c r="D20" s="102" t="s">
        <v>200</v>
      </c>
      <c r="E20" s="103">
        <v>98194.2</v>
      </c>
      <c r="F20" s="101">
        <v>883726.1</v>
      </c>
      <c r="G20" s="104">
        <f>C20-F20</f>
        <v>1080096.8999999999</v>
      </c>
    </row>
    <row r="21" spans="1:7" x14ac:dyDescent="0.25">
      <c r="A21" s="99" t="s">
        <v>214</v>
      </c>
      <c r="B21" s="100" t="s">
        <v>199</v>
      </c>
      <c r="C21" s="101">
        <v>532358</v>
      </c>
      <c r="D21" s="102" t="s">
        <v>200</v>
      </c>
      <c r="E21" s="103">
        <v>26618.400000000001</v>
      </c>
      <c r="F21" s="101">
        <v>237346.4</v>
      </c>
      <c r="G21" s="104">
        <f>C21-F21</f>
        <v>295011.59999999998</v>
      </c>
    </row>
    <row r="22" spans="1:7" x14ac:dyDescent="0.25">
      <c r="A22" s="99" t="s">
        <v>202</v>
      </c>
      <c r="B22" s="100" t="s">
        <v>199</v>
      </c>
      <c r="C22" s="101">
        <v>1685851</v>
      </c>
      <c r="D22" s="102" t="s">
        <v>200</v>
      </c>
      <c r="E22" s="103">
        <v>84295.34</v>
      </c>
      <c r="F22" s="101">
        <v>758636.09</v>
      </c>
      <c r="G22" s="104">
        <f>C22-F22</f>
        <v>927214.91</v>
      </c>
    </row>
    <row r="23" spans="1:7" ht="15.75" thickBot="1" x14ac:dyDescent="0.3">
      <c r="A23" s="99" t="s">
        <v>203</v>
      </c>
      <c r="B23" s="100" t="s">
        <v>199</v>
      </c>
      <c r="C23" s="101">
        <v>565809.89</v>
      </c>
      <c r="D23" s="102" t="s">
        <v>200</v>
      </c>
      <c r="E23" s="103">
        <v>28290.28</v>
      </c>
      <c r="F23" s="101">
        <v>249901.33</v>
      </c>
      <c r="G23" s="104">
        <f>C23-F23</f>
        <v>315908.56000000006</v>
      </c>
    </row>
    <row r="24" spans="1:7" ht="15.75" thickBot="1" x14ac:dyDescent="0.3">
      <c r="A24" s="95" t="s">
        <v>215</v>
      </c>
      <c r="B24" s="105"/>
      <c r="C24" s="106">
        <f>SUM(C20:C23)</f>
        <v>4747841.8899999997</v>
      </c>
      <c r="D24" s="107" t="s">
        <v>216</v>
      </c>
      <c r="E24" s="106">
        <f>SUM(E20:E23)</f>
        <v>237398.22</v>
      </c>
      <c r="F24" s="106">
        <f>SUM(F20:F23)</f>
        <v>2129609.92</v>
      </c>
      <c r="G24" s="108">
        <f>SUM(G20:G23)</f>
        <v>2618231.9700000002</v>
      </c>
    </row>
    <row r="26" spans="1:7" x14ac:dyDescent="0.25">
      <c r="A26" s="79" t="s">
        <v>267</v>
      </c>
      <c r="E26" s="79" t="s">
        <v>168</v>
      </c>
    </row>
    <row r="27" spans="1:7" x14ac:dyDescent="0.25">
      <c r="C27" s="109"/>
      <c r="E27" s="50" t="s">
        <v>169</v>
      </c>
    </row>
    <row r="28" spans="1:7" x14ac:dyDescent="0.25">
      <c r="E28" t="s">
        <v>217</v>
      </c>
    </row>
  </sheetData>
  <mergeCells count="1">
    <mergeCell ref="A3:G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Souhrn-Plán 2017</vt:lpstr>
      <vt:lpstr>Střediska-Plán 2017 </vt:lpstr>
      <vt:lpstr>Fondy </vt:lpstr>
      <vt:lpstr>kalkulace cen </vt:lpstr>
      <vt:lpstr>plán investic 2017</vt:lpstr>
      <vt:lpstr>plán oprav 2017</vt:lpstr>
      <vt:lpstr>roční limit mezd</vt:lpstr>
      <vt:lpstr>odpisu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Krahulová</dc:creator>
  <cp:lastModifiedBy>-</cp:lastModifiedBy>
  <cp:lastPrinted>2017-01-27T11:39:22Z</cp:lastPrinted>
  <dcterms:created xsi:type="dcterms:W3CDTF">2017-01-23T07:20:39Z</dcterms:created>
  <dcterms:modified xsi:type="dcterms:W3CDTF">2017-01-31T12:42:27Z</dcterms:modified>
</cp:coreProperties>
</file>