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420" yWindow="795" windowWidth="22425" windowHeight="8670"/>
  </bookViews>
  <sheets>
    <sheet name="Rozpočet - souhrn" sheetId="12" r:id="rId1"/>
    <sheet name="Kancelář tajemník" sheetId="3" r:id="rId2"/>
    <sheet name="Staveb.úřad a ŽP" sheetId="4" r:id="rId3"/>
    <sheet name="Finanční odbor" sheetId="5" r:id="rId4"/>
    <sheet name="Správa maj., inv. rozvoje" sheetId="6" r:id="rId5"/>
    <sheet name="Sociální věci" sheetId="7" r:id="rId6"/>
    <sheet name="Správní činnosti" sheetId="8" r:id="rId7"/>
    <sheet name="Vnější vztahy" sheetId="9" r:id="rId8"/>
    <sheet name="Městský úřad" sheetId="10" r:id="rId9"/>
    <sheet name="Městská policie" sheetId="11" r:id="rId10"/>
  </sheets>
  <definedNames>
    <definedName name="_xlnm.Print_Titles" localSheetId="3">'Finanční odbor'!$1:$1</definedName>
    <definedName name="_xlnm.Print_Titles" localSheetId="1">'Kancelář tajemník'!$1:$1</definedName>
    <definedName name="_xlnm.Print_Titles" localSheetId="9">'Městská policie'!$1:$1</definedName>
    <definedName name="_xlnm.Print_Titles" localSheetId="8">'Městský úřad'!$1:$1</definedName>
    <definedName name="_xlnm.Print_Titles" localSheetId="5">'Sociální věci'!$1:$1</definedName>
    <definedName name="_xlnm.Print_Titles" localSheetId="4">'Správa maj., inv. rozvoje'!$1:$1</definedName>
    <definedName name="_xlnm.Print_Titles" localSheetId="6">'Správní činnosti'!$1:$1</definedName>
    <definedName name="_xlnm.Print_Titles" localSheetId="2">'Staveb.úřad a ŽP'!$1:$1</definedName>
    <definedName name="_xlnm.Print_Titles" localSheetId="7">'Vnější vztahy'!$1:$1</definedName>
  </definedNames>
  <calcPr calcId="145621"/>
</workbook>
</file>

<file path=xl/calcChain.xml><?xml version="1.0" encoding="utf-8"?>
<calcChain xmlns="http://schemas.openxmlformats.org/spreadsheetml/2006/main">
  <c r="K111" i="6" l="1"/>
  <c r="K113" i="6"/>
  <c r="K214" i="6" l="1"/>
  <c r="K213" i="6"/>
  <c r="K212" i="6"/>
  <c r="K211" i="6"/>
  <c r="K210" i="6"/>
  <c r="K209" i="6"/>
  <c r="K208" i="6"/>
  <c r="K207" i="6"/>
  <c r="K206" i="6"/>
  <c r="K205" i="6"/>
  <c r="K204" i="6"/>
  <c r="K203" i="6"/>
  <c r="K202" i="6"/>
  <c r="K201" i="6"/>
  <c r="K200" i="6"/>
  <c r="K194" i="6"/>
  <c r="K192" i="6"/>
  <c r="K191" i="6"/>
  <c r="K190" i="6"/>
  <c r="K189" i="6"/>
  <c r="K188" i="6"/>
  <c r="K187" i="6"/>
  <c r="K140" i="6"/>
  <c r="K141" i="6"/>
  <c r="K142" i="6"/>
  <c r="K143" i="6"/>
  <c r="K144" i="6"/>
  <c r="K145" i="6"/>
  <c r="K146" i="6"/>
  <c r="K147" i="6"/>
  <c r="K148" i="6"/>
  <c r="K149" i="6"/>
  <c r="K150" i="6"/>
  <c r="K151" i="6"/>
  <c r="K152" i="6"/>
  <c r="K153" i="6"/>
  <c r="K154" i="6"/>
  <c r="K155" i="6"/>
  <c r="K156" i="6"/>
  <c r="K157" i="6"/>
  <c r="K158" i="6"/>
  <c r="K159" i="6"/>
  <c r="K160" i="6"/>
  <c r="K161" i="6"/>
  <c r="K162" i="6"/>
  <c r="K163" i="6"/>
  <c r="K164" i="6"/>
  <c r="K165" i="6"/>
  <c r="K166" i="6"/>
  <c r="K167" i="6"/>
  <c r="K168" i="6"/>
  <c r="K169" i="6"/>
  <c r="K170" i="6"/>
  <c r="K171" i="6"/>
  <c r="K172" i="6"/>
  <c r="K173" i="6"/>
  <c r="K174" i="6"/>
  <c r="K175" i="6"/>
  <c r="K176" i="6"/>
  <c r="K177" i="6"/>
  <c r="K178" i="6"/>
  <c r="K179" i="6"/>
  <c r="K180" i="6"/>
  <c r="K181" i="6"/>
  <c r="K182" i="6"/>
  <c r="K183" i="6"/>
  <c r="K184" i="6"/>
  <c r="K185" i="6"/>
  <c r="K139" i="6"/>
  <c r="K133" i="6"/>
  <c r="K132" i="6"/>
  <c r="K131" i="6"/>
  <c r="K130" i="6"/>
  <c r="K129" i="6"/>
  <c r="K128" i="6"/>
  <c r="K127" i="6"/>
  <c r="K126" i="6"/>
  <c r="K125" i="6"/>
  <c r="K124" i="6"/>
  <c r="K123" i="6"/>
  <c r="K122" i="6"/>
  <c r="K120" i="6"/>
  <c r="K119" i="6"/>
  <c r="K108" i="6"/>
  <c r="K107" i="6"/>
  <c r="K106" i="6"/>
  <c r="K105" i="6"/>
  <c r="K104" i="6"/>
  <c r="K103" i="6"/>
  <c r="K101" i="6"/>
  <c r="K68" i="8"/>
  <c r="K67" i="8"/>
  <c r="K66" i="8"/>
  <c r="K65" i="8"/>
  <c r="K64" i="8"/>
  <c r="K63" i="8"/>
  <c r="K62" i="8"/>
  <c r="K61" i="8"/>
  <c r="K60" i="8"/>
  <c r="K59" i="8"/>
  <c r="K58" i="8"/>
  <c r="K57" i="8"/>
  <c r="K56" i="8"/>
  <c r="K55" i="8"/>
  <c r="K54" i="8"/>
  <c r="K53" i="8"/>
  <c r="K50" i="8"/>
  <c r="K49" i="8"/>
  <c r="K48" i="8"/>
  <c r="I69" i="8"/>
  <c r="I71" i="8" s="1"/>
  <c r="J69" i="8"/>
  <c r="J71" i="8" s="1"/>
  <c r="H69" i="8"/>
  <c r="H71" i="8" s="1"/>
  <c r="I51" i="8"/>
  <c r="I70" i="8" s="1"/>
  <c r="J51" i="8"/>
  <c r="J70" i="8" s="1"/>
  <c r="H51" i="8"/>
  <c r="H70" i="8" s="1"/>
  <c r="J216" i="6"/>
  <c r="I215" i="6"/>
  <c r="I216" i="6" s="1"/>
  <c r="J215" i="6"/>
  <c r="H215" i="6"/>
  <c r="H216" i="6" s="1"/>
  <c r="I195" i="6"/>
  <c r="I197" i="6" s="1"/>
  <c r="J195" i="6"/>
  <c r="J197" i="6" s="1"/>
  <c r="H195" i="6"/>
  <c r="H197" i="6" s="1"/>
  <c r="I186" i="6"/>
  <c r="I196" i="6" s="1"/>
  <c r="J186" i="6"/>
  <c r="J196" i="6" s="1"/>
  <c r="H186" i="6"/>
  <c r="H196" i="6" s="1"/>
  <c r="I134" i="6"/>
  <c r="I136" i="6" s="1"/>
  <c r="J134" i="6"/>
  <c r="J136" i="6" s="1"/>
  <c r="H134" i="6"/>
  <c r="H136" i="6" s="1"/>
  <c r="I121" i="6"/>
  <c r="I135" i="6" s="1"/>
  <c r="J121" i="6"/>
  <c r="J135" i="6" s="1"/>
  <c r="H121" i="6"/>
  <c r="H135" i="6" s="1"/>
  <c r="I114" i="6"/>
  <c r="I116" i="6" s="1"/>
  <c r="J114" i="6"/>
  <c r="J116" i="6" s="1"/>
  <c r="H114" i="6"/>
  <c r="H116" i="6" s="1"/>
  <c r="H102" i="6"/>
  <c r="H115" i="6" s="1"/>
  <c r="I102" i="6"/>
  <c r="I115" i="6" s="1"/>
  <c r="J102" i="6"/>
  <c r="J115" i="6" s="1"/>
  <c r="K29" i="8"/>
  <c r="K30" i="8"/>
  <c r="I72" i="8" l="1"/>
  <c r="H72" i="8"/>
  <c r="J72" i="8"/>
  <c r="J198" i="6"/>
  <c r="H137" i="6"/>
  <c r="I198" i="6"/>
  <c r="J117" i="6"/>
  <c r="H198" i="6"/>
  <c r="J137" i="6"/>
  <c r="I137" i="6"/>
  <c r="I117" i="6"/>
  <c r="H117" i="6"/>
  <c r="K62" i="5"/>
  <c r="K25" i="4"/>
  <c r="K24" i="4"/>
  <c r="K23" i="4"/>
  <c r="K22" i="4"/>
  <c r="K21" i="4"/>
  <c r="K20" i="4"/>
  <c r="K19" i="4"/>
  <c r="J3" i="3"/>
  <c r="J21" i="11" l="1"/>
  <c r="J22" i="11"/>
  <c r="J23" i="11"/>
  <c r="K86" i="10"/>
  <c r="K87" i="10"/>
  <c r="K88" i="10"/>
  <c r="K89" i="10"/>
  <c r="K90" i="10"/>
  <c r="K91" i="10"/>
  <c r="K92" i="10"/>
  <c r="K111" i="10"/>
  <c r="H119" i="10"/>
  <c r="H120" i="10" s="1"/>
  <c r="I119" i="10"/>
  <c r="I120" i="10" s="1"/>
  <c r="J119" i="10"/>
  <c r="J120" i="10" s="1"/>
  <c r="K45" i="9"/>
  <c r="K46" i="9"/>
  <c r="K47" i="9"/>
  <c r="K14" i="9"/>
  <c r="K15" i="9"/>
  <c r="K16" i="9"/>
  <c r="K17" i="9"/>
  <c r="K18" i="9"/>
  <c r="K19" i="9"/>
  <c r="K20" i="9"/>
  <c r="K9" i="9"/>
  <c r="K10" i="9"/>
  <c r="K11" i="9"/>
  <c r="K12" i="9"/>
  <c r="K13" i="9"/>
  <c r="H34" i="9"/>
  <c r="I34" i="9"/>
  <c r="J34" i="9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H64" i="7"/>
  <c r="I64" i="7"/>
  <c r="I67" i="7" s="1"/>
  <c r="J64" i="7"/>
  <c r="J67" i="7" s="1"/>
  <c r="K10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H67" i="7"/>
  <c r="K67" i="7"/>
  <c r="K68" i="7"/>
  <c r="K4" i="7"/>
  <c r="K5" i="7"/>
  <c r="K6" i="7"/>
  <c r="K7" i="7"/>
  <c r="K8" i="7"/>
  <c r="I90" i="6"/>
  <c r="J90" i="6"/>
  <c r="H90" i="6"/>
  <c r="K88" i="6"/>
  <c r="K89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K81" i="6"/>
  <c r="K6" i="6"/>
  <c r="K7" i="6"/>
  <c r="K105" i="5"/>
  <c r="K106" i="5"/>
  <c r="K107" i="5"/>
  <c r="K108" i="5"/>
  <c r="K83" i="5"/>
  <c r="K84" i="5"/>
  <c r="K85" i="5"/>
  <c r="K86" i="5"/>
  <c r="K46" i="5"/>
  <c r="K47" i="5"/>
  <c r="K32" i="5"/>
  <c r="K31" i="5"/>
  <c r="K30" i="5"/>
  <c r="K29" i="5"/>
  <c r="K28" i="5"/>
  <c r="K19" i="5"/>
  <c r="K20" i="5"/>
  <c r="K21" i="5"/>
  <c r="K22" i="5"/>
  <c r="K23" i="5"/>
  <c r="K24" i="5"/>
  <c r="K25" i="5"/>
  <c r="K15" i="5"/>
  <c r="K5" i="5"/>
  <c r="J5" i="5"/>
  <c r="J15" i="5" s="1"/>
  <c r="I5" i="5"/>
  <c r="I15" i="5" s="1"/>
  <c r="H5" i="5"/>
  <c r="H15" i="5" s="1"/>
  <c r="K4" i="5"/>
  <c r="H23" i="3" l="1"/>
  <c r="I23" i="3"/>
  <c r="G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K71" i="5" l="1"/>
  <c r="J4" i="11"/>
  <c r="J5" i="11"/>
  <c r="J3" i="11"/>
  <c r="H31" i="11"/>
  <c r="H34" i="11" s="1"/>
  <c r="I31" i="11"/>
  <c r="I34" i="11" s="1"/>
  <c r="G31" i="11"/>
  <c r="G34" i="11" s="1"/>
  <c r="J7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4" i="11"/>
  <c r="J25" i="11"/>
  <c r="J26" i="11"/>
  <c r="J27" i="11"/>
  <c r="J28" i="11"/>
  <c r="J29" i="11"/>
  <c r="J30" i="11"/>
  <c r="H6" i="11"/>
  <c r="H33" i="11" s="1"/>
  <c r="H35" i="11" s="1"/>
  <c r="I6" i="11"/>
  <c r="I33" i="11" s="1"/>
  <c r="I35" i="11" s="1"/>
  <c r="G6" i="11"/>
  <c r="G33" i="11" s="1"/>
  <c r="K110" i="10"/>
  <c r="K112" i="10"/>
  <c r="K113" i="10"/>
  <c r="K114" i="10"/>
  <c r="K115" i="10"/>
  <c r="K116" i="10"/>
  <c r="K117" i="10"/>
  <c r="K118" i="10"/>
  <c r="K109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/>
  <c r="K42" i="10"/>
  <c r="K43" i="10"/>
  <c r="K44" i="10"/>
  <c r="K45" i="10"/>
  <c r="K46" i="10"/>
  <c r="K47" i="10"/>
  <c r="K48" i="10"/>
  <c r="K49" i="10"/>
  <c r="K50" i="10"/>
  <c r="K51" i="10"/>
  <c r="K52" i="10"/>
  <c r="K53" i="10"/>
  <c r="K54" i="10"/>
  <c r="K55" i="10"/>
  <c r="K56" i="10"/>
  <c r="K57" i="10"/>
  <c r="K58" i="10"/>
  <c r="K59" i="10"/>
  <c r="K60" i="10"/>
  <c r="K61" i="10"/>
  <c r="K62" i="10"/>
  <c r="K63" i="10"/>
  <c r="K64" i="10"/>
  <c r="K65" i="10"/>
  <c r="K66" i="10"/>
  <c r="K67" i="10"/>
  <c r="K68" i="10"/>
  <c r="K69" i="10"/>
  <c r="K70" i="10"/>
  <c r="K71" i="10"/>
  <c r="K72" i="10"/>
  <c r="K73" i="10"/>
  <c r="K74" i="10"/>
  <c r="K75" i="10"/>
  <c r="K76" i="10"/>
  <c r="K77" i="10"/>
  <c r="K78" i="10"/>
  <c r="K79" i="10"/>
  <c r="K80" i="10"/>
  <c r="K81" i="10"/>
  <c r="K82" i="10"/>
  <c r="K83" i="10"/>
  <c r="K84" i="10"/>
  <c r="K85" i="10"/>
  <c r="K93" i="10"/>
  <c r="K94" i="10"/>
  <c r="K95" i="10"/>
  <c r="K96" i="10"/>
  <c r="K97" i="10"/>
  <c r="K98" i="10"/>
  <c r="K99" i="10"/>
  <c r="K100" i="10"/>
  <c r="K101" i="10"/>
  <c r="K102" i="10"/>
  <c r="K103" i="10"/>
  <c r="K27" i="10"/>
  <c r="K5" i="10"/>
  <c r="K6" i="10"/>
  <c r="K7" i="10"/>
  <c r="K8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4" i="10"/>
  <c r="I104" i="10"/>
  <c r="I106" i="10" s="1"/>
  <c r="I123" i="10" s="1"/>
  <c r="J104" i="10"/>
  <c r="J106" i="10" s="1"/>
  <c r="J123" i="10" s="1"/>
  <c r="H104" i="10"/>
  <c r="H106" i="10" s="1"/>
  <c r="H123" i="10" s="1"/>
  <c r="I26" i="10"/>
  <c r="I122" i="10" s="1"/>
  <c r="J26" i="10"/>
  <c r="H26" i="10"/>
  <c r="I124" i="10" l="1"/>
  <c r="H105" i="10"/>
  <c r="H122" i="10"/>
  <c r="H124" i="10" s="1"/>
  <c r="J105" i="10"/>
  <c r="J107" i="10" s="1"/>
  <c r="J122" i="10"/>
  <c r="J124" i="10" s="1"/>
  <c r="G35" i="11"/>
  <c r="I105" i="10"/>
  <c r="I107" i="10" s="1"/>
  <c r="H107" i="10"/>
  <c r="I64" i="9"/>
  <c r="I66" i="9" s="1"/>
  <c r="J64" i="9"/>
  <c r="J66" i="9" s="1"/>
  <c r="H64" i="9"/>
  <c r="H66" i="9" s="1"/>
  <c r="I40" i="9"/>
  <c r="I65" i="9" s="1"/>
  <c r="J40" i="9"/>
  <c r="J65" i="9" s="1"/>
  <c r="H40" i="9"/>
  <c r="H65" i="9" s="1"/>
  <c r="I36" i="9"/>
  <c r="J36" i="9"/>
  <c r="H36" i="9"/>
  <c r="I8" i="9"/>
  <c r="I35" i="9" s="1"/>
  <c r="J8" i="9"/>
  <c r="H8" i="9"/>
  <c r="K4" i="9"/>
  <c r="K5" i="9"/>
  <c r="K6" i="9"/>
  <c r="K7" i="9"/>
  <c r="K13" i="8"/>
  <c r="I44" i="8"/>
  <c r="I46" i="8" s="1"/>
  <c r="J44" i="8"/>
  <c r="J46" i="8" s="1"/>
  <c r="H44" i="8"/>
  <c r="H46" i="8" s="1"/>
  <c r="I42" i="8"/>
  <c r="I45" i="8" s="1"/>
  <c r="J42" i="8"/>
  <c r="J45" i="8" s="1"/>
  <c r="H42" i="8"/>
  <c r="H45" i="8" s="1"/>
  <c r="I31" i="8"/>
  <c r="I32" i="8" s="1"/>
  <c r="J31" i="8"/>
  <c r="J32" i="8" s="1"/>
  <c r="H31" i="8"/>
  <c r="H32" i="8" s="1"/>
  <c r="I24" i="8"/>
  <c r="I26" i="8" s="1"/>
  <c r="J24" i="8"/>
  <c r="J26" i="8" s="1"/>
  <c r="H24" i="8"/>
  <c r="H26" i="8" s="1"/>
  <c r="I14" i="8"/>
  <c r="I25" i="8" s="1"/>
  <c r="J14" i="8"/>
  <c r="J25" i="8" s="1"/>
  <c r="H14" i="8"/>
  <c r="H25" i="8" s="1"/>
  <c r="I9" i="7"/>
  <c r="I66" i="7" s="1"/>
  <c r="I68" i="7" s="1"/>
  <c r="J9" i="7"/>
  <c r="J66" i="7" s="1"/>
  <c r="J68" i="7" s="1"/>
  <c r="H9" i="7"/>
  <c r="H66" i="7" s="1"/>
  <c r="H68" i="7" s="1"/>
  <c r="K92" i="6"/>
  <c r="I97" i="6"/>
  <c r="J97" i="6"/>
  <c r="H97" i="6"/>
  <c r="I96" i="6"/>
  <c r="I98" i="6" s="1"/>
  <c r="J96" i="6"/>
  <c r="J98" i="6" s="1"/>
  <c r="H96" i="6"/>
  <c r="H98" i="6" s="1"/>
  <c r="H74" i="8" l="1"/>
  <c r="J75" i="8"/>
  <c r="J74" i="8"/>
  <c r="I75" i="8"/>
  <c r="I74" i="8"/>
  <c r="H75" i="8"/>
  <c r="J70" i="9"/>
  <c r="H35" i="9"/>
  <c r="H37" i="9" s="1"/>
  <c r="J69" i="9"/>
  <c r="J35" i="9"/>
  <c r="J37" i="9" s="1"/>
  <c r="I70" i="9"/>
  <c r="H69" i="9"/>
  <c r="I37" i="9"/>
  <c r="H67" i="9"/>
  <c r="H70" i="9"/>
  <c r="J67" i="9"/>
  <c r="J27" i="8"/>
  <c r="H27" i="8"/>
  <c r="J99" i="6"/>
  <c r="I67" i="9"/>
  <c r="I99" i="6"/>
  <c r="J47" i="8"/>
  <c r="I76" i="8"/>
  <c r="H47" i="8"/>
  <c r="I27" i="8"/>
  <c r="I47" i="8"/>
  <c r="H99" i="6"/>
  <c r="I69" i="9"/>
  <c r="I82" i="6"/>
  <c r="I84" i="6" s="1"/>
  <c r="I219" i="6" s="1"/>
  <c r="J82" i="6"/>
  <c r="J84" i="6" s="1"/>
  <c r="J219" i="6" s="1"/>
  <c r="H82" i="6"/>
  <c r="H84" i="6" s="1"/>
  <c r="H219" i="6" s="1"/>
  <c r="I17" i="6"/>
  <c r="I83" i="6" s="1"/>
  <c r="I218" i="6" s="1"/>
  <c r="J17" i="6"/>
  <c r="J83" i="6" s="1"/>
  <c r="J218" i="6" s="1"/>
  <c r="H17" i="6"/>
  <c r="H83" i="6" s="1"/>
  <c r="H218" i="6" s="1"/>
  <c r="K101" i="5"/>
  <c r="K102" i="5"/>
  <c r="K103" i="5"/>
  <c r="K104" i="5"/>
  <c r="K109" i="5"/>
  <c r="K110" i="5"/>
  <c r="K111" i="5"/>
  <c r="K112" i="5"/>
  <c r="K113" i="5"/>
  <c r="K114" i="5"/>
  <c r="K115" i="5"/>
  <c r="K116" i="5"/>
  <c r="K117" i="5"/>
  <c r="K118" i="5"/>
  <c r="K119" i="5"/>
  <c r="K120" i="5"/>
  <c r="K121" i="5"/>
  <c r="K100" i="5"/>
  <c r="K80" i="5"/>
  <c r="K81" i="5"/>
  <c r="K82" i="5"/>
  <c r="K87" i="5"/>
  <c r="K88" i="5"/>
  <c r="K89" i="5"/>
  <c r="K90" i="5"/>
  <c r="K91" i="5"/>
  <c r="K92" i="5"/>
  <c r="K93" i="5"/>
  <c r="K94" i="5"/>
  <c r="K95" i="5"/>
  <c r="K96" i="5"/>
  <c r="K97" i="5"/>
  <c r="K98" i="5"/>
  <c r="K79" i="5"/>
  <c r="K67" i="5"/>
  <c r="K68" i="5"/>
  <c r="K69" i="5"/>
  <c r="K70" i="5"/>
  <c r="K72" i="5"/>
  <c r="K73" i="5"/>
  <c r="K74" i="5"/>
  <c r="K75" i="5"/>
  <c r="K66" i="5"/>
  <c r="K51" i="5"/>
  <c r="K52" i="5"/>
  <c r="K53" i="5"/>
  <c r="K54" i="5"/>
  <c r="K55" i="5"/>
  <c r="K56" i="5"/>
  <c r="K50" i="5"/>
  <c r="K45" i="5"/>
  <c r="K48" i="5"/>
  <c r="K44" i="5"/>
  <c r="I122" i="5"/>
  <c r="I124" i="5" s="1"/>
  <c r="J122" i="5"/>
  <c r="J124" i="5" s="1"/>
  <c r="H122" i="5"/>
  <c r="H124" i="5" s="1"/>
  <c r="I99" i="5"/>
  <c r="I123" i="5" s="1"/>
  <c r="J99" i="5"/>
  <c r="J123" i="5" s="1"/>
  <c r="H99" i="5"/>
  <c r="H123" i="5" s="1"/>
  <c r="I76" i="5"/>
  <c r="I77" i="5" s="1"/>
  <c r="I129" i="5" s="1"/>
  <c r="J76" i="5"/>
  <c r="J77" i="5" s="1"/>
  <c r="J129" i="5" s="1"/>
  <c r="H76" i="5"/>
  <c r="H77" i="5" s="1"/>
  <c r="H129" i="5" s="1"/>
  <c r="I63" i="5"/>
  <c r="I64" i="5" s="1"/>
  <c r="J63" i="5"/>
  <c r="J64" i="5" s="1"/>
  <c r="H63" i="5"/>
  <c r="H64" i="5" s="1"/>
  <c r="I57" i="5"/>
  <c r="I59" i="5" s="1"/>
  <c r="J57" i="5"/>
  <c r="J59" i="5" s="1"/>
  <c r="H57" i="5"/>
  <c r="H59" i="5" s="1"/>
  <c r="I49" i="5"/>
  <c r="I58" i="5" s="1"/>
  <c r="J49" i="5"/>
  <c r="J58" i="5" s="1"/>
  <c r="H49" i="5"/>
  <c r="H58" i="5" s="1"/>
  <c r="I39" i="5"/>
  <c r="I41" i="5" s="1"/>
  <c r="J39" i="5"/>
  <c r="J41" i="5" s="1"/>
  <c r="H39" i="5"/>
  <c r="H41" i="5" s="1"/>
  <c r="I26" i="5"/>
  <c r="I40" i="5" s="1"/>
  <c r="J26" i="5"/>
  <c r="J40" i="5" s="1"/>
  <c r="H26" i="5"/>
  <c r="H40" i="5" s="1"/>
  <c r="I14" i="5"/>
  <c r="I16" i="5" s="1"/>
  <c r="I17" i="5" s="1"/>
  <c r="J14" i="5"/>
  <c r="J16" i="5" s="1"/>
  <c r="J17" i="5" s="1"/>
  <c r="H14" i="5"/>
  <c r="H16" i="5" s="1"/>
  <c r="H17" i="5" s="1"/>
  <c r="K42" i="4"/>
  <c r="K41" i="4"/>
  <c r="K28" i="4"/>
  <c r="K29" i="4"/>
  <c r="K30" i="4"/>
  <c r="K31" i="4"/>
  <c r="K32" i="4"/>
  <c r="K33" i="4"/>
  <c r="K34" i="4"/>
  <c r="K35" i="4"/>
  <c r="K27" i="4"/>
  <c r="K9" i="4"/>
  <c r="K10" i="4"/>
  <c r="K11" i="4"/>
  <c r="K12" i="4"/>
  <c r="K13" i="4"/>
  <c r="K8" i="4"/>
  <c r="I43" i="4"/>
  <c r="I44" i="4" s="1"/>
  <c r="J43" i="4"/>
  <c r="J44" i="4" s="1"/>
  <c r="H43" i="4"/>
  <c r="H44" i="4" s="1"/>
  <c r="I36" i="4"/>
  <c r="I38" i="4" s="1"/>
  <c r="J36" i="4"/>
  <c r="J38" i="4" s="1"/>
  <c r="H36" i="4"/>
  <c r="H38" i="4" s="1"/>
  <c r="I26" i="4"/>
  <c r="I37" i="4" s="1"/>
  <c r="J26" i="4"/>
  <c r="J37" i="4" s="1"/>
  <c r="H26" i="4"/>
  <c r="H37" i="4" s="1"/>
  <c r="I14" i="4"/>
  <c r="I16" i="4" s="1"/>
  <c r="J14" i="4"/>
  <c r="J16" i="4" s="1"/>
  <c r="H14" i="4"/>
  <c r="H16" i="4" s="1"/>
  <c r="I7" i="4"/>
  <c r="I15" i="4" s="1"/>
  <c r="J7" i="4"/>
  <c r="J15" i="4" s="1"/>
  <c r="H7" i="4"/>
  <c r="H15" i="4" s="1"/>
  <c r="H26" i="3"/>
  <c r="I26" i="3"/>
  <c r="G26" i="3"/>
  <c r="H4" i="3"/>
  <c r="H25" i="3" s="1"/>
  <c r="I4" i="3"/>
  <c r="I25" i="3" s="1"/>
  <c r="G4" i="3"/>
  <c r="G25" i="3" s="1"/>
  <c r="J46" i="4" l="1"/>
  <c r="J71" i="9"/>
  <c r="J76" i="8"/>
  <c r="I71" i="9"/>
  <c r="H71" i="9"/>
  <c r="H76" i="8"/>
  <c r="H125" i="5"/>
  <c r="H127" i="5"/>
  <c r="J127" i="5"/>
  <c r="J125" i="5"/>
  <c r="I125" i="5"/>
  <c r="I127" i="5"/>
  <c r="J128" i="5"/>
  <c r="I128" i="5"/>
  <c r="H128" i="5"/>
  <c r="H39" i="4"/>
  <c r="J39" i="4"/>
  <c r="I47" i="4"/>
  <c r="H46" i="4"/>
  <c r="H47" i="4"/>
  <c r="H17" i="4"/>
  <c r="J47" i="4"/>
  <c r="J17" i="4"/>
  <c r="J220" i="6"/>
  <c r="J85" i="6"/>
  <c r="I46" i="4"/>
  <c r="I39" i="4"/>
  <c r="H220" i="6"/>
  <c r="H85" i="6"/>
  <c r="I17" i="4"/>
  <c r="I220" i="6"/>
  <c r="I85" i="6"/>
  <c r="I27" i="3"/>
  <c r="H60" i="5"/>
  <c r="J60" i="5"/>
  <c r="I60" i="5"/>
  <c r="H42" i="5"/>
  <c r="I42" i="5"/>
  <c r="J42" i="5"/>
  <c r="H27" i="3"/>
  <c r="G27" i="3"/>
  <c r="K13" i="6"/>
  <c r="H130" i="5" l="1"/>
  <c r="J130" i="5"/>
  <c r="I130" i="5"/>
  <c r="J48" i="4"/>
  <c r="I48" i="4"/>
  <c r="H48" i="4"/>
  <c r="J6" i="11"/>
  <c r="J31" i="11"/>
  <c r="J32" i="11"/>
  <c r="J33" i="11"/>
  <c r="J34" i="11"/>
  <c r="J35" i="11"/>
  <c r="J36" i="11"/>
  <c r="J37" i="11"/>
  <c r="K8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1" i="9"/>
  <c r="K72" i="9"/>
  <c r="K73" i="9"/>
  <c r="K5" i="8"/>
  <c r="K6" i="8"/>
  <c r="K7" i="8"/>
  <c r="K8" i="8"/>
  <c r="K9" i="8"/>
  <c r="K10" i="8"/>
  <c r="K11" i="8"/>
  <c r="K12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51" i="8"/>
  <c r="K4" i="8"/>
  <c r="J5" i="12" s="1"/>
  <c r="K9" i="7"/>
  <c r="K3" i="7"/>
  <c r="K5" i="6"/>
  <c r="K8" i="6"/>
  <c r="K9" i="6"/>
  <c r="K10" i="6"/>
  <c r="K11" i="6"/>
  <c r="K12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40" i="6"/>
  <c r="K41" i="6"/>
  <c r="K82" i="6"/>
  <c r="K83" i="6"/>
  <c r="K84" i="6"/>
  <c r="K85" i="6"/>
  <c r="K86" i="6"/>
  <c r="K87" i="6"/>
  <c r="K90" i="6"/>
  <c r="K91" i="6"/>
  <c r="K93" i="6"/>
  <c r="K94" i="6"/>
  <c r="K95" i="6"/>
  <c r="K96" i="6"/>
  <c r="K97" i="6"/>
  <c r="K98" i="6"/>
  <c r="K99" i="6"/>
  <c r="K102" i="6"/>
  <c r="K4" i="6"/>
  <c r="K5" i="4"/>
  <c r="K6" i="4"/>
  <c r="K7" i="4"/>
  <c r="K4" i="4"/>
  <c r="J4" i="3"/>
  <c r="J23" i="3"/>
  <c r="J24" i="3"/>
  <c r="J25" i="3"/>
  <c r="J26" i="3"/>
  <c r="J27" i="3"/>
  <c r="J28" i="3"/>
  <c r="J29" i="3"/>
  <c r="J30" i="3"/>
  <c r="J31" i="3"/>
  <c r="K6" i="5"/>
  <c r="K7" i="5"/>
  <c r="K8" i="5"/>
  <c r="K9" i="5"/>
  <c r="K10" i="5"/>
  <c r="K11" i="5"/>
  <c r="K12" i="5"/>
  <c r="K13" i="5"/>
  <c r="K14" i="5"/>
  <c r="K16" i="5"/>
  <c r="K17" i="5"/>
  <c r="K18" i="5"/>
  <c r="K26" i="5"/>
  <c r="K27" i="5"/>
  <c r="K33" i="5"/>
  <c r="K34" i="5"/>
  <c r="K35" i="5"/>
  <c r="K36" i="5"/>
  <c r="K37" i="5"/>
  <c r="K38" i="5"/>
  <c r="K39" i="5"/>
  <c r="K40" i="5"/>
  <c r="K41" i="5"/>
  <c r="K43" i="5"/>
  <c r="K57" i="5"/>
  <c r="K59" i="5"/>
  <c r="K60" i="5"/>
  <c r="K61" i="5"/>
  <c r="M5" i="12" l="1"/>
  <c r="L2" i="12"/>
  <c r="L3" i="12"/>
  <c r="L4" i="12"/>
  <c r="L8" i="12"/>
  <c r="K4" i="12"/>
  <c r="K2" i="12"/>
  <c r="K8" i="12"/>
  <c r="J4" i="12"/>
  <c r="J8" i="12"/>
  <c r="J9" i="12"/>
  <c r="I3" i="12"/>
  <c r="I8" i="12"/>
  <c r="I2" i="12"/>
  <c r="I4" i="12"/>
  <c r="G2" i="12"/>
  <c r="M7" i="12"/>
  <c r="M8" i="12"/>
  <c r="M4" i="12"/>
  <c r="M3" i="12"/>
  <c r="M12" i="12"/>
  <c r="M11" i="12"/>
  <c r="M2" i="12"/>
  <c r="M9" i="12"/>
  <c r="L12" i="12"/>
  <c r="L5" i="12"/>
  <c r="L9" i="12"/>
  <c r="K3" i="12"/>
  <c r="K9" i="12"/>
  <c r="K12" i="12"/>
  <c r="K5" i="12"/>
  <c r="J12" i="12"/>
  <c r="J3" i="12"/>
  <c r="J2" i="12"/>
  <c r="I12" i="12"/>
  <c r="I5" i="12"/>
  <c r="I9" i="12"/>
  <c r="H8" i="12"/>
  <c r="H2" i="12"/>
  <c r="H9" i="12"/>
  <c r="H5" i="12"/>
  <c r="H3" i="12"/>
  <c r="H12" i="12"/>
  <c r="H4" i="12"/>
  <c r="F5" i="12"/>
  <c r="F2" i="12"/>
  <c r="F3" i="12"/>
  <c r="F9" i="12"/>
  <c r="F8" i="12"/>
  <c r="F12" i="12"/>
  <c r="F4" i="12"/>
  <c r="E8" i="12"/>
  <c r="E2" i="12"/>
  <c r="E12" i="12"/>
  <c r="E5" i="12"/>
  <c r="E4" i="12"/>
  <c r="E3" i="12"/>
  <c r="E9" i="12"/>
  <c r="E10" i="12" l="1"/>
  <c r="M6" i="12"/>
  <c r="F6" i="12"/>
  <c r="M10" i="12"/>
  <c r="I6" i="12"/>
  <c r="L6" i="12"/>
  <c r="E6" i="12"/>
  <c r="F10" i="12"/>
  <c r="I10" i="12"/>
  <c r="L10" i="12"/>
  <c r="K6" i="12"/>
  <c r="K10" i="12"/>
  <c r="J6" i="12"/>
  <c r="J10" i="12"/>
  <c r="H10" i="12"/>
  <c r="H6" i="12"/>
  <c r="G4" i="12"/>
  <c r="C4" i="12" s="1"/>
  <c r="G9" i="12"/>
  <c r="C9" i="12" s="1"/>
  <c r="G3" i="12"/>
  <c r="C3" i="12" s="1"/>
  <c r="G8" i="12"/>
  <c r="G12" i="12"/>
  <c r="G5" i="12"/>
  <c r="C5" i="12" s="1"/>
  <c r="C2" i="12"/>
  <c r="C12" i="12" l="1"/>
  <c r="C13" i="12" s="1"/>
  <c r="C18" i="12" s="1"/>
  <c r="N12" i="12"/>
  <c r="C8" i="12"/>
  <c r="C10" i="12" s="1"/>
  <c r="C17" i="12" s="1"/>
  <c r="G10" i="12"/>
  <c r="N10" i="12" s="1"/>
  <c r="G6" i="12"/>
  <c r="N6" i="12" s="1"/>
  <c r="C6" i="12"/>
  <c r="C16" i="12" s="1"/>
  <c r="C20" i="12" l="1"/>
  <c r="C19" i="12"/>
</calcChain>
</file>

<file path=xl/sharedStrings.xml><?xml version="1.0" encoding="utf-8"?>
<sst xmlns="http://schemas.openxmlformats.org/spreadsheetml/2006/main" count="2038" uniqueCount="933">
  <si>
    <t>Par</t>
  </si>
  <si>
    <t>Pol</t>
  </si>
  <si>
    <t>Název položky</t>
  </si>
  <si>
    <t>ORG</t>
  </si>
  <si>
    <t>ÚZ</t>
  </si>
  <si>
    <t>Celkem Příjmy</t>
  </si>
  <si>
    <t>Celkem Výdaje</t>
  </si>
  <si>
    <t>Celkem Financování</t>
  </si>
  <si>
    <t>Celkem Saldo (P-V)</t>
  </si>
  <si>
    <t>Celkem Saldo</t>
  </si>
  <si>
    <t>Správní poplatky</t>
  </si>
  <si>
    <t>Nákup ostatních služeb</t>
  </si>
  <si>
    <t>Požární ochrana - dobrovolná část</t>
  </si>
  <si>
    <t>Ostatní platy</t>
  </si>
  <si>
    <t>Ostatní osobní výdaje</t>
  </si>
  <si>
    <t>Studená voda</t>
  </si>
  <si>
    <t>Plyn</t>
  </si>
  <si>
    <t>Elektrická energie</t>
  </si>
  <si>
    <t>Pohonné hmoty a maziva</t>
  </si>
  <si>
    <t>Služby elektronických komunikací</t>
  </si>
  <si>
    <t>Služby peněžních ústavů</t>
  </si>
  <si>
    <t>Opravy a udržování</t>
  </si>
  <si>
    <t>Územní plánování</t>
  </si>
  <si>
    <t>Činnost místní správy</t>
  </si>
  <si>
    <t>21 - Oddělení stavební</t>
  </si>
  <si>
    <t>Sběr a svoz komunálních odpadů</t>
  </si>
  <si>
    <t>Poplatek za komunální odpad</t>
  </si>
  <si>
    <t>Ost. správa v ochraně život. prostředí</t>
  </si>
  <si>
    <t>Čin. památkových ústavů, hradů a zámků</t>
  </si>
  <si>
    <t>Sběr a svoz nebezpečných odpadů</t>
  </si>
  <si>
    <t>Protieroz.,protilavin.a protipož.ochrana</t>
  </si>
  <si>
    <t>Péče o vzhled obcí a veřejnou zeleň</t>
  </si>
  <si>
    <t>22 - Oddělení životního prostření</t>
  </si>
  <si>
    <t>23 - Oddělení dopravy</t>
  </si>
  <si>
    <t>Finanční vypořádání minulých let</t>
  </si>
  <si>
    <t>Komunální služby a územní rozvoj j.n.</t>
  </si>
  <si>
    <t>FO - TSMS - provoz + odpisy</t>
  </si>
  <si>
    <t>31 - Příspěvky TSMS</t>
  </si>
  <si>
    <t>Neinvestiční přijaté transfery od krajů</t>
  </si>
  <si>
    <t>Činnosti muzeí a galerií</t>
  </si>
  <si>
    <t>FO - ZS-A - provoz + odpisy</t>
  </si>
  <si>
    <t>32 - Příspěvky ZS-A</t>
  </si>
  <si>
    <t>Mateřské školy</t>
  </si>
  <si>
    <t>FO - MŠ Zvídálek - provoz</t>
  </si>
  <si>
    <t>Základní školy</t>
  </si>
  <si>
    <t>FO - ZŠ Tyršova - provoz</t>
  </si>
  <si>
    <t>FO - ZŠ Komenského - provoz</t>
  </si>
  <si>
    <t>FO - ÚNP - ZŠ Komenského IT</t>
  </si>
  <si>
    <t>Školní stravování</t>
  </si>
  <si>
    <t>Základní umělecké školy</t>
  </si>
  <si>
    <t>FO - ZUŠ - provoz</t>
  </si>
  <si>
    <t>33 - Příspěvky - školy</t>
  </si>
  <si>
    <t>34 - Transfery</t>
  </si>
  <si>
    <t>Krátkodobé přijaté půjčené prostředky</t>
  </si>
  <si>
    <t>FO - Splátka revolving. úvěru - valy a cyklostezka</t>
  </si>
  <si>
    <t>FO - Úvěr - SC Bonaparte</t>
  </si>
  <si>
    <t>FO - Předplacené nájemné - byty Litavská</t>
  </si>
  <si>
    <t>FO - Úvěr - závazek Bonaparte</t>
  </si>
  <si>
    <t>FO - Úvěr VaK - budova</t>
  </si>
  <si>
    <t>FO - Úvěr -  VaK - akcie</t>
  </si>
  <si>
    <t>FO - Úvěr - MŠ</t>
  </si>
  <si>
    <t>35 - Splátky bankovních půjček</t>
  </si>
  <si>
    <t>FO - Daň z příjmů FO placená plátci</t>
  </si>
  <si>
    <t>FO - Daň z příjmů FO placená poplatníky</t>
  </si>
  <si>
    <t>FO - Daň z příjmů FO vybíraná srážkou</t>
  </si>
  <si>
    <t>FO - Daň z příjmů práv.osob</t>
  </si>
  <si>
    <t>FO - Daň z příjmů práv.osob-obce</t>
  </si>
  <si>
    <t>FO - DPH</t>
  </si>
  <si>
    <t>Poplatek ze psů</t>
  </si>
  <si>
    <t>FO - Poplatek ze psů</t>
  </si>
  <si>
    <t>FO - Daň z hazardních her</t>
  </si>
  <si>
    <t>Daň z nemovitých věcí</t>
  </si>
  <si>
    <t>FO - Daň z nemovitých věcí</t>
  </si>
  <si>
    <t>IR - Dotace valy+zeď - splátka revolvingového úvěru</t>
  </si>
  <si>
    <t>Příjmy z úroků (část)</t>
  </si>
  <si>
    <t>FO - Příjmy z úroků (část)</t>
  </si>
  <si>
    <t>Ost.rozvoj bydlení a bytového hosp.</t>
  </si>
  <si>
    <t>Přijaté neinvestiční dary</t>
  </si>
  <si>
    <t>Obecné příjmy a výd.z finančních operací</t>
  </si>
  <si>
    <t>Převody vl.fondům v rozpočtech úz.úrovně</t>
  </si>
  <si>
    <t>FO - VHČ splátka jistin úvěrů</t>
  </si>
  <si>
    <t>Převody z ostatních vlastních fondů</t>
  </si>
  <si>
    <t>FO - VHČ odvod do FKSP</t>
  </si>
  <si>
    <t>Výdaje na dopravní územní obslužnost</t>
  </si>
  <si>
    <t>FO - IDS JMK + rozšíření dopravy</t>
  </si>
  <si>
    <t>Ost.zál.kultury, církví a sděl.prostř.</t>
  </si>
  <si>
    <t>FO - OPS Mohyla Míru</t>
  </si>
  <si>
    <t>Využití volného času dětí a mládeže</t>
  </si>
  <si>
    <t>FO - DDM - provoz</t>
  </si>
  <si>
    <t>Ostatní zájmová činnost a rekreace</t>
  </si>
  <si>
    <t>FO - Sdružení Slavkovské bojiště</t>
  </si>
  <si>
    <t>Nebytové hospodářství</t>
  </si>
  <si>
    <t>Nájemné</t>
  </si>
  <si>
    <t>FO - Nájemné stánek koupaliště</t>
  </si>
  <si>
    <t>Úroky vlastní</t>
  </si>
  <si>
    <t>FO - Nájem polní hnojiště</t>
  </si>
  <si>
    <t>FO - Sdružení měst a obcí JM</t>
  </si>
  <si>
    <t>FO - DSO ŽLaP</t>
  </si>
  <si>
    <t>Sběr a svoz ostatních odpadů</t>
  </si>
  <si>
    <t>Služby školení a vzdělávání</t>
  </si>
  <si>
    <t>FO - Služby peněžních ústavů</t>
  </si>
  <si>
    <t>Ostatní finanční operace</t>
  </si>
  <si>
    <t>36 - Ostatní</t>
  </si>
  <si>
    <t>IR - Popl. za už.veř.prostranství</t>
  </si>
  <si>
    <t>IR - Správní poplatky</t>
  </si>
  <si>
    <t>IR - Projektová dokumentace (ostatní nespecifikované)</t>
  </si>
  <si>
    <t>Příjmy z prodeje pozemků</t>
  </si>
  <si>
    <t>IR - Příjmy z prodeje pozemků</t>
  </si>
  <si>
    <t>Ostatní příjmy z vlastní činnosti</t>
  </si>
  <si>
    <t>IR - Věcná břemena</t>
  </si>
  <si>
    <t>Silnice</t>
  </si>
  <si>
    <t>IR - Spoluúčast ACHP - oprava a údržba komunikace</t>
  </si>
  <si>
    <t>Budovy, haly a stavby</t>
  </si>
  <si>
    <t>IR - Projektová dokumentace ul. Malinovského</t>
  </si>
  <si>
    <t>IR - Projektová dokumentace ul. Jiráskova</t>
  </si>
  <si>
    <t>Ostatní záležitosti pozemních komunikací</t>
  </si>
  <si>
    <t>IR - Plánovací smlouva - Mgr. Havránek</t>
  </si>
  <si>
    <t>IR - Plánovací smlouva Na Vyhlídce</t>
  </si>
  <si>
    <t>Stroje, přístroje a zařízení</t>
  </si>
  <si>
    <t>Ostatní záležitosti v silniční dopravě</t>
  </si>
  <si>
    <t>IR - Dopravní značení</t>
  </si>
  <si>
    <t>IR - Projektová dokumentace nová MŠ</t>
  </si>
  <si>
    <t>IR - Nutné opravy budov a staveb</t>
  </si>
  <si>
    <t>Zachování a obnova kulturních památek</t>
  </si>
  <si>
    <t>Poříz.,a obnova hodnot kultur. povědomí</t>
  </si>
  <si>
    <t>Veřejné osvětlení</t>
  </si>
  <si>
    <t>IR - VO</t>
  </si>
  <si>
    <t>Pozemky</t>
  </si>
  <si>
    <t>IR - Výkupy pozemků</t>
  </si>
  <si>
    <t>IR - Vypracování žádostí o dotaci včetně zajištění dokladů</t>
  </si>
  <si>
    <t>IR - Veřejná architektonická soutěž SCB</t>
  </si>
  <si>
    <t>41 - Oddělení Investic a rozvoje</t>
  </si>
  <si>
    <t>SM - Pojištění majetku města</t>
  </si>
  <si>
    <t>42 - Oddělení správy majetku</t>
  </si>
  <si>
    <t>SV - Dotace - pěstounská péče</t>
  </si>
  <si>
    <t>Neinvestiční přijaté transfery od obcí</t>
  </si>
  <si>
    <t>SV - Neinvestiční přijaté transfery od obcí</t>
  </si>
  <si>
    <t>SV - Klub důchodců - knihy, tisk</t>
  </si>
  <si>
    <t>SV - Klub důchodců - DDHM</t>
  </si>
  <si>
    <t>SV - Klub důchodců - materiál</t>
  </si>
  <si>
    <t>SV - Klub důchodců - studená voda</t>
  </si>
  <si>
    <t>SV - Klub důchodců - ostatní služby</t>
  </si>
  <si>
    <t>Ost.čin. souvis. se službami pro obyv.</t>
  </si>
  <si>
    <t>Ostat.sociální péče rodině a manželství</t>
  </si>
  <si>
    <t>Povinné pojistné na úrazové pojištění</t>
  </si>
  <si>
    <t>SV - Rodinná poradna</t>
  </si>
  <si>
    <t>Náhrady mezd v době nemoci</t>
  </si>
  <si>
    <t>Osobní asistence a pečovatelská služba</t>
  </si>
  <si>
    <t>SV - Komunitní plán města</t>
  </si>
  <si>
    <t>Pohoštění</t>
  </si>
  <si>
    <t>Věcné dary</t>
  </si>
  <si>
    <t>SV - Oblastní charita</t>
  </si>
  <si>
    <t>Ost.služby v oblasti sociální prevence</t>
  </si>
  <si>
    <t>SV - Humanitární účely</t>
  </si>
  <si>
    <t>50 - Odbor sociálních věcí</t>
  </si>
  <si>
    <t>VV - Cestovní doklady</t>
  </si>
  <si>
    <t>VV - Občanské průkazy</t>
  </si>
  <si>
    <t>VV - Matrika</t>
  </si>
  <si>
    <t>VV - Veřejnoprávní smlouvy</t>
  </si>
  <si>
    <t>VV - Sankční platby - pokuty</t>
  </si>
  <si>
    <t>VV - Sankční platby - pokutové bloky</t>
  </si>
  <si>
    <t>VV - Sbor pro občanské záležitosti</t>
  </si>
  <si>
    <t>Volby do zastupitelstev ÚSC</t>
  </si>
  <si>
    <t>VV - Obřadní síň</t>
  </si>
  <si>
    <t>61 - Oddělení vnitřní věci</t>
  </si>
  <si>
    <t>ŽÚ - Správní poplatky</t>
  </si>
  <si>
    <t>ŽÚ - Sankční platby - pokuty</t>
  </si>
  <si>
    <t>62 - Oddělení ŽÚ</t>
  </si>
  <si>
    <t>DSH - Příjmy za ZOZ - řidičáky</t>
  </si>
  <si>
    <t>DSH - Správní poplatky</t>
  </si>
  <si>
    <t>DSH - Příjmy parkovací karty</t>
  </si>
  <si>
    <t>Bezpečnost silničního provozu</t>
  </si>
  <si>
    <t>DSH - Správní řízení - radar</t>
  </si>
  <si>
    <t>Ostatní záležitosti v dopravě</t>
  </si>
  <si>
    <t>DSH - Sankční platby - pokuty</t>
  </si>
  <si>
    <t>DSH - Sankční platby PČR - radar</t>
  </si>
  <si>
    <t>DSH  - Sankční platby - radar</t>
  </si>
  <si>
    <t>DSH - BESIP</t>
  </si>
  <si>
    <t>OVV - Městský ples</t>
  </si>
  <si>
    <t>Mezinárodní spolupráce (jinde nezař.)</t>
  </si>
  <si>
    <t>Ostatní záležitosti kultury</t>
  </si>
  <si>
    <t>OVV - Kronika</t>
  </si>
  <si>
    <t>Ost.záležitosti sdělovacích prostředků</t>
  </si>
  <si>
    <t>OVV - Zpravodaj</t>
  </si>
  <si>
    <t>Dary obyvatelstvu</t>
  </si>
  <si>
    <t>OVV  - Dotace na činnost mládeže</t>
  </si>
  <si>
    <t>OVV -  Dotace na veřejnoprospěšné činnosti</t>
  </si>
  <si>
    <t>OVV - Individuální dotace</t>
  </si>
  <si>
    <t>OVV - Mobilní rozhlas</t>
  </si>
  <si>
    <t>OVV - Propagace</t>
  </si>
  <si>
    <t>OVV - Dary obyvatelstvu (popelnice)</t>
  </si>
  <si>
    <t>OVV  - Komise pro zahraniční vztahy</t>
  </si>
  <si>
    <t>Ostatní činnosti j.n.</t>
  </si>
  <si>
    <t>Nespecifikované rezervy</t>
  </si>
  <si>
    <t>OVV - Nespecifikované rezervy</t>
  </si>
  <si>
    <t>71 - Vnější vztahy</t>
  </si>
  <si>
    <t>Ostatní záležitosti vzdělávání</t>
  </si>
  <si>
    <t>MAP - Spoluúčast</t>
  </si>
  <si>
    <t>72 - MAP</t>
  </si>
  <si>
    <t>MěÚ - Platy zaměstnanců v prac.poměru</t>
  </si>
  <si>
    <t>MěÚ - Pov.soc.pojistné,přísp.na st.polit.zam.</t>
  </si>
  <si>
    <t>MěÚ - Povinné pojistné na úrazové pojištění</t>
  </si>
  <si>
    <t>MěÚ - Knihy, učeb.pom. a tisk</t>
  </si>
  <si>
    <t>MěÚ - DDHM - ICT</t>
  </si>
  <si>
    <t>MěÚ - DDHM - ostatní</t>
  </si>
  <si>
    <t>MěÚ - Materiál - kancelářský</t>
  </si>
  <si>
    <t>MěÚ - Materiál - ICT</t>
  </si>
  <si>
    <t>MěÚ - Materiál - čistící a hygienické potřeby</t>
  </si>
  <si>
    <t>MěÚ - Materiál - auta</t>
  </si>
  <si>
    <t>MěÚ - Materiál - ostatní</t>
  </si>
  <si>
    <t>MěÚ - Studená voda</t>
  </si>
  <si>
    <t>MěÚ - Plyn</t>
  </si>
  <si>
    <t>MěÚ - Elektrická energie</t>
  </si>
  <si>
    <t>MěÚ - Pohonné hmoty a maziva</t>
  </si>
  <si>
    <t>Poštovní služby</t>
  </si>
  <si>
    <t>MěÚ - Poštovní služby</t>
  </si>
  <si>
    <t>MěÚ - Služby elektronických komunikací</t>
  </si>
  <si>
    <t>MěÚ - Služby peněžních ústavů - pojištění auta</t>
  </si>
  <si>
    <t>MěÚ - Poradenské a právní služby</t>
  </si>
  <si>
    <t>MěÚ - Služby -  školení</t>
  </si>
  <si>
    <t>MěÚ - Služby -  školení SW</t>
  </si>
  <si>
    <t>MěÚ - Zpracování dat a služby ICT</t>
  </si>
  <si>
    <t>MěÚ - Elektronické a moderní služby - udržitelnost</t>
  </si>
  <si>
    <t>MěÚ - Efektivní elektronický úřad - udržitelnost</t>
  </si>
  <si>
    <t>MěÚ - Služby - stravování</t>
  </si>
  <si>
    <t>MěÚ - Služby - ICT</t>
  </si>
  <si>
    <t>MěÚ - Služby - ostatní</t>
  </si>
  <si>
    <t>MěÚ - Služby - auta</t>
  </si>
  <si>
    <t>MěÚ - Opravy - majetek</t>
  </si>
  <si>
    <t>MěÚ - Opavy - ICT</t>
  </si>
  <si>
    <t>MěÚ - Opravy - auta</t>
  </si>
  <si>
    <t>MěÚ - Cestovné (tuz. i zahr.)</t>
  </si>
  <si>
    <t>MěÚ - Pohoštění</t>
  </si>
  <si>
    <t>Poskytnuté náhrady</t>
  </si>
  <si>
    <t>MěÚ - Věcné dary</t>
  </si>
  <si>
    <t>MěÚ - Platby daní a poplatků SR</t>
  </si>
  <si>
    <t>Programové vybavení</t>
  </si>
  <si>
    <t>MěÚ - Kotelna č.p. 260</t>
  </si>
  <si>
    <t>81 - MěÚ</t>
  </si>
  <si>
    <t>Zastupitelstva obcí</t>
  </si>
  <si>
    <t>Odměny členů zastupitelstev obcí a krajů</t>
  </si>
  <si>
    <t>ZO - Odměny členů zastupitelstev obcí a krajů</t>
  </si>
  <si>
    <t>ZO - Pov.soc.pojistné,přísp.na st.polit.zam.</t>
  </si>
  <si>
    <t>ZO - Pov.zdravot.pojistné</t>
  </si>
  <si>
    <t>ZO - Služby školení a vzdělávání</t>
  </si>
  <si>
    <t>ZO - Cestovné (tuz. i zahr.)</t>
  </si>
  <si>
    <t>ZO - Pohoštění</t>
  </si>
  <si>
    <t>ZO - Věcné dary</t>
  </si>
  <si>
    <t>ZO - Ost. neinv. transfery obyvatelstvu</t>
  </si>
  <si>
    <t>82 - Zastupitelé</t>
  </si>
  <si>
    <t>MěP - Příjmy z parkovacích automatů</t>
  </si>
  <si>
    <t>Bezpečnost a veřejný pořádek</t>
  </si>
  <si>
    <t>MěP - Sankční platby - pokuty</t>
  </si>
  <si>
    <t>MěP - Platy zaměstnanců v prac.poměru</t>
  </si>
  <si>
    <t>MěP - Pov.soc.pojistné,přísp.na st.polit.zam.</t>
  </si>
  <si>
    <t>MěP - Pov.zdravot.pojistné</t>
  </si>
  <si>
    <t>MěP - Povinné pojistné na úrazové pojištění</t>
  </si>
  <si>
    <t>Prádlo, oděv a obuv</t>
  </si>
  <si>
    <t>MěP - Prádlo, oděv a obuv</t>
  </si>
  <si>
    <t>MěP - Knihy, učeb.pom. a tisk</t>
  </si>
  <si>
    <t>MěP - Drobný hm. DM</t>
  </si>
  <si>
    <t>MěP - Nákup materiálu j.n.</t>
  </si>
  <si>
    <t>MěP - Studená voda</t>
  </si>
  <si>
    <t>MěP - Elektrická energie</t>
  </si>
  <si>
    <t>MěP - PHM</t>
  </si>
  <si>
    <t>MěP - Poštovní služby</t>
  </si>
  <si>
    <t>MěP - Služby elektronických komunikací</t>
  </si>
  <si>
    <t>MěP - Služby peněžních ústavů</t>
  </si>
  <si>
    <t>MěP - Služby školení a vzdělávání</t>
  </si>
  <si>
    <t>MěP - Služby - stravování</t>
  </si>
  <si>
    <t>MěP - Opravy a udržování</t>
  </si>
  <si>
    <t>MěP - Cestovné (tuz. i zahr.)</t>
  </si>
  <si>
    <t>90 - Městská policie</t>
  </si>
  <si>
    <t>Celkem příjmy Odbor kanceláře tajemníka</t>
  </si>
  <si>
    <t>Celkem saldo Odbor kanceláře tajemníka</t>
  </si>
  <si>
    <t>V</t>
  </si>
  <si>
    <t>P</t>
  </si>
  <si>
    <t>10 - Odbor kanceláře tajemníka</t>
  </si>
  <si>
    <t>P21</t>
  </si>
  <si>
    <t>V21</t>
  </si>
  <si>
    <t>P22</t>
  </si>
  <si>
    <t>V22</t>
  </si>
  <si>
    <t>P23</t>
  </si>
  <si>
    <t>Celkem příjmy Odbor stavební úřadu a životního prostředí</t>
  </si>
  <si>
    <t>Celkem saldo Odbor stavební úřadu a životního prostředí</t>
  </si>
  <si>
    <t>Příjmy Oddělení stavební</t>
  </si>
  <si>
    <t>Výdaje Oddělení stavební</t>
  </si>
  <si>
    <t>Saldo Oddělení stavební</t>
  </si>
  <si>
    <t>Příjmy Oddělení životního prostření</t>
  </si>
  <si>
    <t>Výdaje Oddělení životního prostření</t>
  </si>
  <si>
    <t>Saldo Oddělení životního prostření</t>
  </si>
  <si>
    <t>Příjmy Oddělení dopravy</t>
  </si>
  <si>
    <t>20 - Odbor stavební úřadu a životního prostředí</t>
  </si>
  <si>
    <t>Název paragrafu</t>
  </si>
  <si>
    <t>V31</t>
  </si>
  <si>
    <t>P32</t>
  </si>
  <si>
    <t>V32</t>
  </si>
  <si>
    <t>P33</t>
  </si>
  <si>
    <t>V33</t>
  </si>
  <si>
    <t>P34</t>
  </si>
  <si>
    <t>P36</t>
  </si>
  <si>
    <t>F35</t>
  </si>
  <si>
    <t>V36</t>
  </si>
  <si>
    <t>Celkem příjmy Finanční odbor</t>
  </si>
  <si>
    <t>Celkem výdaje Finanční odbor</t>
  </si>
  <si>
    <t>Celkem financování Finanční odbor</t>
  </si>
  <si>
    <t>Celkem výdaje Odbor stavební úřadu a životního prostředí</t>
  </si>
  <si>
    <t>Celkem saldo Finanční odbor</t>
  </si>
  <si>
    <t>Výdaje Příspěvky TSMS</t>
  </si>
  <si>
    <t>Saldo Příspěvky TSMS</t>
  </si>
  <si>
    <t>Příjmy Příspěvky ZS-A</t>
  </si>
  <si>
    <t>Výdaje Příspěvky ZS-A</t>
  </si>
  <si>
    <t>Saldo Příspěvky ZS-A</t>
  </si>
  <si>
    <t>Příjmy Příspěvky - školy</t>
  </si>
  <si>
    <t>Výdaje Příspěvky - školy</t>
  </si>
  <si>
    <t>Saldo Příspěvky - školy</t>
  </si>
  <si>
    <t>Financování Splátky bankovních půjček</t>
  </si>
  <si>
    <t>Příjmy Ostatní</t>
  </si>
  <si>
    <t>Výdaje Ostatní</t>
  </si>
  <si>
    <t>Saldo Ostatní</t>
  </si>
  <si>
    <t>Příjmy Transfery</t>
  </si>
  <si>
    <t>30 - Finanční odbor</t>
  </si>
  <si>
    <t>P41</t>
  </si>
  <si>
    <t>Výdaje Oddělení Investic a rozvoje</t>
  </si>
  <si>
    <t>Saldo Oddělení Investic a rozvoje</t>
  </si>
  <si>
    <t>V41</t>
  </si>
  <si>
    <t>P42</t>
  </si>
  <si>
    <t>V42</t>
  </si>
  <si>
    <t>Příjmy Oddělení správy majetku</t>
  </si>
  <si>
    <t>Výdaje Oddělení správy majetku</t>
  </si>
  <si>
    <t>Saldo Oddělení správy majetku</t>
  </si>
  <si>
    <t>Celkem příjmy Odbor správy majetku, investic a rozvoje</t>
  </si>
  <si>
    <t>Celkem výdaje Odbor správy majetku, investic a rozvoje</t>
  </si>
  <si>
    <t>Celkem saldo Odbor správy majetku, investic a rozvoje</t>
  </si>
  <si>
    <t>40 - Odbor správy majetku, investic a rozvoje</t>
  </si>
  <si>
    <t>P50</t>
  </si>
  <si>
    <t>V50</t>
  </si>
  <si>
    <t>Celkem příjmy Odbor sociálních věcí</t>
  </si>
  <si>
    <t>Celkem výdaje Odbor sociálních věcí</t>
  </si>
  <si>
    <t>Celkem saldo Odbor sociálních věcí</t>
  </si>
  <si>
    <t>P61</t>
  </si>
  <si>
    <t>V61</t>
  </si>
  <si>
    <t>P62</t>
  </si>
  <si>
    <t>Příjmy Oddělení vnitřní věci</t>
  </si>
  <si>
    <t>Výdaje Oddělení vnitřní věci</t>
  </si>
  <si>
    <t>Saldo Oddělení vnitřní věci</t>
  </si>
  <si>
    <t>P63</t>
  </si>
  <si>
    <t>Příjmy Oddělení ŽÚ</t>
  </si>
  <si>
    <t>Příjmy Oddělení DSH</t>
  </si>
  <si>
    <t>Výdaje Oddělení DSH</t>
  </si>
  <si>
    <t>Saldo Oddělení DSH</t>
  </si>
  <si>
    <t>Celkem příjmy Odbor správních činností</t>
  </si>
  <si>
    <t>Celkem výdaje Odbor správních činností</t>
  </si>
  <si>
    <t>Celkem saldo Odbor správních činností</t>
  </si>
  <si>
    <t>60 - Odbor správních činností</t>
  </si>
  <si>
    <t>63  - Oddělení DSH</t>
  </si>
  <si>
    <t>P71</t>
  </si>
  <si>
    <t>V71</t>
  </si>
  <si>
    <t>Příjmy Vnější vztahy</t>
  </si>
  <si>
    <t>Výdaje Vnější vztahy</t>
  </si>
  <si>
    <t>Saldo Vnější vztahy</t>
  </si>
  <si>
    <t>P72</t>
  </si>
  <si>
    <t>V72</t>
  </si>
  <si>
    <t>Příjmy MAP</t>
  </si>
  <si>
    <t>Výdaje MAP</t>
  </si>
  <si>
    <t>Saldo MAP</t>
  </si>
  <si>
    <t>Celkem příjmy Odbor vnějších vztahů</t>
  </si>
  <si>
    <t>Celkem výdaje Odbor vnějších vztahů</t>
  </si>
  <si>
    <t>Celkem saldo Odbor vnějších vztahů</t>
  </si>
  <si>
    <t>P81</t>
  </si>
  <si>
    <t>V81</t>
  </si>
  <si>
    <t>Příjmy MěÚ</t>
  </si>
  <si>
    <t>Výdaje MěÚ</t>
  </si>
  <si>
    <t>Saldo MěÚ</t>
  </si>
  <si>
    <t>B82</t>
  </si>
  <si>
    <t>Výdaje Zastupitelé</t>
  </si>
  <si>
    <t xml:space="preserve">Celkem příjmy Městský úřad </t>
  </si>
  <si>
    <t xml:space="preserve">Celkem výdaje Městský úřad </t>
  </si>
  <si>
    <t xml:space="preserve">Celkem saldo Městský úřad </t>
  </si>
  <si>
    <t xml:space="preserve">80 -Městský úřad </t>
  </si>
  <si>
    <t>P90</t>
  </si>
  <si>
    <t>V90</t>
  </si>
  <si>
    <t>Celkem příjmy Městská policie</t>
  </si>
  <si>
    <t>Celkem výdaje Městská policie</t>
  </si>
  <si>
    <t>Celkem saldo Městská policie</t>
  </si>
  <si>
    <t>Pov.soc.pojistné,přísp.na st.polit.zam.</t>
  </si>
  <si>
    <t>Ostatní neinv. přijaté transf. ze SR</t>
  </si>
  <si>
    <t>Pov.zdravot.pojistné</t>
  </si>
  <si>
    <t>Zpracování dat a služby ICT</t>
  </si>
  <si>
    <t>Ost.neinv. transf. nezisk. a podob.org.</t>
  </si>
  <si>
    <t>Neinv.přij. tran. z všeob.pokl.správy SR</t>
  </si>
  <si>
    <t>Drobný hm. DM</t>
  </si>
  <si>
    <t>Nákup materiálu j.n.</t>
  </si>
  <si>
    <t>Platy zaměstnanců v prac.poměru</t>
  </si>
  <si>
    <t>Popl. za už.veř.prostranství</t>
  </si>
  <si>
    <t>Ostatní inv.přijaté transfery ze SR</t>
  </si>
  <si>
    <t>Neinvestiční příspěvky zřízeným PO</t>
  </si>
  <si>
    <t>Investiční transfery zřízeným PO</t>
  </si>
  <si>
    <t>Neinv.přij. trf. ze SR - souhrn.dot.vzt.</t>
  </si>
  <si>
    <t>Bank.účty-změna stavu krátk.prostř.</t>
  </si>
  <si>
    <t>Uhraz.splátky dlouhodob. půjč.prostř.</t>
  </si>
  <si>
    <t>Uhraz.splátky krátkodob. půjč.prostř.</t>
  </si>
  <si>
    <t>Daň z příjmů FO placená plátci</t>
  </si>
  <si>
    <t>Daň z příjmů FO placená poplatníky</t>
  </si>
  <si>
    <t>Daň z příjmů FO vybíraná srážkou</t>
  </si>
  <si>
    <t>Daň z příjmů práv.osob</t>
  </si>
  <si>
    <t>Daň z příjmů práv.osob-obce</t>
  </si>
  <si>
    <t>Převody z vlastních fondů hosp.čin.</t>
  </si>
  <si>
    <t>Neinv.transf.veřej.rozpočt.územní úrovně</t>
  </si>
  <si>
    <t>Sankční platby přijaté od jin.subj.</t>
  </si>
  <si>
    <t>Odvody za odnětí půdy ZPF</t>
  </si>
  <si>
    <t>Příjmy za dobýv.nerost.a geolog.práce</t>
  </si>
  <si>
    <t>Příjmy z poskyt. služeb a výrobků</t>
  </si>
  <si>
    <t xml:space="preserve">F </t>
  </si>
  <si>
    <t>Financování</t>
  </si>
  <si>
    <t xml:space="preserve">V </t>
  </si>
  <si>
    <t>Kapitálové výdaje</t>
  </si>
  <si>
    <t>Běžné výdaje</t>
  </si>
  <si>
    <t xml:space="preserve">P </t>
  </si>
  <si>
    <t>Přijaté transfery</t>
  </si>
  <si>
    <t>Kapitálové příjmy</t>
  </si>
  <si>
    <t>Nedaňové příjmy</t>
  </si>
  <si>
    <t>Daňové příjmy</t>
  </si>
  <si>
    <t>Název třídy</t>
  </si>
  <si>
    <t>Třída POL</t>
  </si>
  <si>
    <t>Celkem výdaje Odbor kanceláře tajemníka</t>
  </si>
  <si>
    <t>KT - Zajištění přípravy na krizové situace</t>
  </si>
  <si>
    <t>SDH - Refundace mezd</t>
  </si>
  <si>
    <t>SDH - Ostatní osobní výdaje</t>
  </si>
  <si>
    <t>SDH - Drobný hmotný dlouhodobý majetek</t>
  </si>
  <si>
    <t>SDH - Nákup materiálu jinde nezařazený</t>
  </si>
  <si>
    <t>SDH - Studená voda</t>
  </si>
  <si>
    <t>SDH - Plyn</t>
  </si>
  <si>
    <t>SDH - Elektrická energie</t>
  </si>
  <si>
    <t>SDH - Pohonné hmoty a maziva</t>
  </si>
  <si>
    <t>SDH - Služby elektronických komunikací</t>
  </si>
  <si>
    <t>SDH - Opravy a udržování</t>
  </si>
  <si>
    <t>SDH - Služby ostatní</t>
  </si>
  <si>
    <t>SDH - Pojištění</t>
  </si>
  <si>
    <t>SÚ - Správní poplatky</t>
  </si>
  <si>
    <t>SÚ - Sankční platby - pokuty</t>
  </si>
  <si>
    <t>SÚ - Nařízení neodkl. odstranění staveb</t>
  </si>
  <si>
    <t>SÚ - Podíl k dotaci MPZ</t>
  </si>
  <si>
    <t>ŽP - Správní poplatky</t>
  </si>
  <si>
    <t>ŽP - Poplatek za komunální odpad</t>
  </si>
  <si>
    <t>ŽP - Odměna za třídění odpadu EKO KOM</t>
  </si>
  <si>
    <t>ŽP - Svoz nebezpečného odpadu</t>
  </si>
  <si>
    <t>ŽP - Údržba - sečení v remízcích a větrolamech</t>
  </si>
  <si>
    <t>ŽP - Zámecký park s alejemi - podíl a administrace</t>
  </si>
  <si>
    <t>ŽP - Aleje - podíl a administrace</t>
  </si>
  <si>
    <t>ŽP - Péče o krajinu - dosadba, drobné projekty</t>
  </si>
  <si>
    <t>ŽP - Ostatní činnost místní správy</t>
  </si>
  <si>
    <t>OD - Správní poplatky</t>
  </si>
  <si>
    <t>ŽP - Odpadové hospodářství</t>
  </si>
  <si>
    <t>FO - TSMS ÚNP -  ošetření stromů (stromy pod kontrolou)</t>
  </si>
  <si>
    <t>FO - TSMS ÚNP -  náhradní čtyřletá péče - Obnova zámeckého parku</t>
  </si>
  <si>
    <t>FO - TSMS ÚNP - pasportizace stromů</t>
  </si>
  <si>
    <t>FO - TSMS ÚNP - kanalizace (dešťové vpusti)</t>
  </si>
  <si>
    <t>FO - ZS-A ÚNP - Vzpomínkové akce</t>
  </si>
  <si>
    <t>FO - ZS-A ÚNP - Concentus Moraviae</t>
  </si>
  <si>
    <t>FO - ZS-A ÚIP - úvěr WC</t>
  </si>
  <si>
    <t>FO - ZŠ Komenského  ÚNP - jídelna</t>
  </si>
  <si>
    <t>FO - Neinv.přij. trf. ze SR - souhrn.dot.vzt.</t>
  </si>
  <si>
    <t>FO - Revolvingový úvěr - valy + zeď</t>
  </si>
  <si>
    <t>FO - Úroky z úvěru VaK - budova</t>
  </si>
  <si>
    <t>FO - Úroky z úvěru -  VaK - akcie</t>
  </si>
  <si>
    <t>FO - Úroky z  úvěru - MŠ</t>
  </si>
  <si>
    <t>IR - Zámecká zeď</t>
  </si>
  <si>
    <t>SV - Ostatní služby - SENIOR TAXI</t>
  </si>
  <si>
    <t>SV - Jiný poskytovatel</t>
  </si>
  <si>
    <t>VV - Správní poplatky</t>
  </si>
  <si>
    <t>OVV - Dotace JMK - Tenkrát ve Slavkově 1805</t>
  </si>
  <si>
    <t>OVV - Tenkrát ve Slavkově 1805</t>
  </si>
  <si>
    <t>OVV - Propagace - materiál</t>
  </si>
  <si>
    <t>71 - Odbor vnějších vztahů</t>
  </si>
  <si>
    <t>MěÚ - Pov.zdravot.pojistné</t>
  </si>
  <si>
    <t>KT - JSDH - veřejnoprávní smlouva - Holubice</t>
  </si>
  <si>
    <t>Krizová opatření</t>
  </si>
  <si>
    <t>Rezerva na krizová opatření</t>
  </si>
  <si>
    <t>KT - Rezerva na krizová opatření</t>
  </si>
  <si>
    <t>SÚ - MPZ - obnova kulturních památek</t>
  </si>
  <si>
    <t>ŽP - Pokuty</t>
  </si>
  <si>
    <t>Nákup dlouhodobého hmotného majetku j.n.</t>
  </si>
  <si>
    <t>SÚ - Pokuty oddělení dopravy</t>
  </si>
  <si>
    <t>FO - ZS-A ÚNP - Dny Slavkova</t>
  </si>
  <si>
    <t>Neinvestiční transfery zřízeným PO</t>
  </si>
  <si>
    <t>Odvody PO</t>
  </si>
  <si>
    <t>DPH</t>
  </si>
  <si>
    <t>FO - Správní poplatky VHP</t>
  </si>
  <si>
    <t>Daň z hazardních her bez daně z techn.her</t>
  </si>
  <si>
    <t>Dílčí daň z technických her</t>
  </si>
  <si>
    <t>FO - Dílčí daň z technických her</t>
  </si>
  <si>
    <t>Ostatní nákupy j.n.</t>
  </si>
  <si>
    <t>FO - Členský příspěvek Brněnsko, z.s</t>
  </si>
  <si>
    <t>Platby daní a poplatků SR</t>
  </si>
  <si>
    <t>IR - Zámecké valy</t>
  </si>
  <si>
    <t>Ost. nákup dlouhodob. nehmot. majetku</t>
  </si>
  <si>
    <t>Ost.spr.v obl.bydlení, komun.služeb j.n.</t>
  </si>
  <si>
    <t>IR - Nemovitosti - znalecké posudky</t>
  </si>
  <si>
    <t>IR - Ostatní činnost místní správy</t>
  </si>
  <si>
    <t>SM - Převod z FSM (ul. Bučovická, Husova 63b)</t>
  </si>
  <si>
    <t>Knihy, učeb.pom. a tisk</t>
  </si>
  <si>
    <t>SV - Pěstounská péče - soc.poj.</t>
  </si>
  <si>
    <t>SV - Pěstounská péče - zdrav.poj.</t>
  </si>
  <si>
    <t>SV - Pěstounská péče - zák.poj.</t>
  </si>
  <si>
    <t>SV - Pěstounská péče - PHM</t>
  </si>
  <si>
    <t>SV - Pěstounská péče - školení</t>
  </si>
  <si>
    <t>SV - Pěstounská péče - služby</t>
  </si>
  <si>
    <t>Cestovné</t>
  </si>
  <si>
    <t>SV - Pěstounská péče - cestovné</t>
  </si>
  <si>
    <t>Neinv. transfery církvím a nábož.spol.</t>
  </si>
  <si>
    <t>Výdaje na náhrady za nezpůsobenou újmu</t>
  </si>
  <si>
    <t>SV - Pohřby sociální</t>
  </si>
  <si>
    <t>Ost.příj.z předch.let od jiných veř.roz.</t>
  </si>
  <si>
    <t>Příjmy za ZOZ - řidičáky</t>
  </si>
  <si>
    <t>DSH - Pokuty</t>
  </si>
  <si>
    <t>Ost. přijaté vratky transf.</t>
  </si>
  <si>
    <t>OVV - Městský ples - dohody</t>
  </si>
  <si>
    <t>OVV - Městský ples - materiál</t>
  </si>
  <si>
    <t>OVV - Městský ples - pohoštění</t>
  </si>
  <si>
    <t>OVV - Městský ples - dary</t>
  </si>
  <si>
    <t>OVV - Propagace - pohoštění</t>
  </si>
  <si>
    <t>Poradenské a právní služby</t>
  </si>
  <si>
    <t>Ost. neinv. transfery obyvatelstvu</t>
  </si>
  <si>
    <t>Dopravní prostředky</t>
  </si>
  <si>
    <t>ZO - Ošatné</t>
  </si>
  <si>
    <t>Rozpočet schválený 2020</t>
  </si>
  <si>
    <t>Očekávaná skutečnost 2020</t>
  </si>
  <si>
    <t>KT - Příprava krizového řízení - materiál</t>
  </si>
  <si>
    <t>KT - Řešení krizového řízení - materiál</t>
  </si>
  <si>
    <t>KT - Řešení krizového řízení - služby elektronických komunikací</t>
  </si>
  <si>
    <t>KT - Řešení krizového řízení - služby ostatní</t>
  </si>
  <si>
    <t>SÚ - Dotace MK - Obnova MPZ</t>
  </si>
  <si>
    <t>Vratky transferů poskyt.z veřej.rozpočtů</t>
  </si>
  <si>
    <t>SÚ - Vratka dotace MPZ</t>
  </si>
  <si>
    <t>SÚ - Vratka dotace SLBD</t>
  </si>
  <si>
    <t>ŽP - Odvody za odnětí zemědělské půdy</t>
  </si>
  <si>
    <t>ŽP - MND - průzkum území</t>
  </si>
  <si>
    <t>ŽP - zpětný odběr - ostatní</t>
  </si>
  <si>
    <t>ŽP - Spoluúčast dotace ÚSES pro ORP Slavkov u Brna</t>
  </si>
  <si>
    <t>FO - TSMS - uložení odvodu z IF</t>
  </si>
  <si>
    <t>Příjmy Příspěvky TSMS</t>
  </si>
  <si>
    <t>FO - TSMS ÚNP - výměna oken a dveří na stadionu III. Etapa</t>
  </si>
  <si>
    <t>FO - TSMS ÚIP - hákový nosič nářadí</t>
  </si>
  <si>
    <t>FO - TSMS ÚIP - zařízení na ekologickou likvidaci plevele</t>
  </si>
  <si>
    <t>FO - ZS-A - Průtoková dotace - Kounic a Habsburkové</t>
  </si>
  <si>
    <t>FO - ZS-A - Účelová neinvestiční průtoková dotace - Knihovna jako centrum i</t>
  </si>
  <si>
    <t>FO - ZS-A - Účelová neinvestiční průtoková dotace - Nákup neinvestičních hm</t>
  </si>
  <si>
    <t>FO - ZS-A - Průtoková dotace JMK</t>
  </si>
  <si>
    <t>FO - ZS-A - průtoková dotace - Veteránfest</t>
  </si>
  <si>
    <t>FO - ZS-A - uložení odvodu z IF</t>
  </si>
  <si>
    <t>FO - ZS-A ÚNP Náhrada kulturních akcí</t>
  </si>
  <si>
    <t>FO - ZS-A - účelová neinvestiční dotace JMK - Zkvalitnění služeb IC</t>
  </si>
  <si>
    <t>FO - ZS-A -  průtoková dotace - Veteránfest</t>
  </si>
  <si>
    <t>FO - ZS-A - Účelový neinvestiční příspěvek - Kounic a Habsburkové</t>
  </si>
  <si>
    <t>FO - ZS-A - Účelový neinvestiční příspěvek - Knihovna jako centrum informač</t>
  </si>
  <si>
    <t>FO - ZS-A - Účelový neinvestiční příspěvek - Financování bezpečnostních slu</t>
  </si>
  <si>
    <t>FO - ZS-A - Účelový neinvestiční příspěvek - Nákup neinvestičních hmotných</t>
  </si>
  <si>
    <t>FO - MŠ Zvídálek - uložení odvodu z IF</t>
  </si>
  <si>
    <t>FO - ZŠ Tyršova - uložení odvodu z IF</t>
  </si>
  <si>
    <t>FO - ZŠ Komenského - uložení odvodu z IF</t>
  </si>
  <si>
    <t>FO - ZUŠ - uložení odvodu z IF</t>
  </si>
  <si>
    <t>Zrušený odvod z VHP</t>
  </si>
  <si>
    <t>FO - Zrušený odvod z VHP</t>
  </si>
  <si>
    <t>FO - Jednorázový příspěvek obcím</t>
  </si>
  <si>
    <t>Pitná voda</t>
  </si>
  <si>
    <t>Příjmy z pronáj.ost. nemov.věcí a částí</t>
  </si>
  <si>
    <t>FO - VaK - pohledávka z nájemného</t>
  </si>
  <si>
    <t>FO - DDM - uložení odvodu z IF</t>
  </si>
  <si>
    <t>Kursové rozdíly v příjmech</t>
  </si>
  <si>
    <t>FO - Kurzové rozdíly</t>
  </si>
  <si>
    <t>Přijaté nekap. přísp.a náhrady</t>
  </si>
  <si>
    <t>FO - Omylové platby 2019</t>
  </si>
  <si>
    <t>Doprav.obslužnost veř.službami - linková</t>
  </si>
  <si>
    <t>FO - Úroky z revolvingového úvěru zámecká zeď+valy</t>
  </si>
  <si>
    <t>FO - Nákup materiálu j.n. - sáčky na psí exkrementy</t>
  </si>
  <si>
    <t>Platby daní a popl.krajům, obcím a SF</t>
  </si>
  <si>
    <t>FO - DPPO obce</t>
  </si>
  <si>
    <t>Pohřebnictví</t>
  </si>
  <si>
    <t>Ostatní příjmy z pronájmu majetku</t>
  </si>
  <si>
    <t>Příjmy z pronájmu pozemků</t>
  </si>
  <si>
    <t>IR - III/0501, Slavkov průtah</t>
  </si>
  <si>
    <t>IR - Studie Koláčkovo nám.</t>
  </si>
  <si>
    <t>IR - Rekonstrukce komunikace a chodníků ulice Tyršova</t>
  </si>
  <si>
    <t>IR - Chodník ulice Pod Vinohrady</t>
  </si>
  <si>
    <t>Úpravy drobných vodních toků</t>
  </si>
  <si>
    <t>IR - ZUŠ - oprava střechy</t>
  </si>
  <si>
    <t>IR - Zámecká zeď - předfinancování + spoluúčast</t>
  </si>
  <si>
    <t>IR - zámecká zeď</t>
  </si>
  <si>
    <t>IR - Zámecký park INTERREG</t>
  </si>
  <si>
    <t>IR - Zámecké valy - předfinancování + spoluúčast</t>
  </si>
  <si>
    <t>IR - zámecké valy</t>
  </si>
  <si>
    <t>IR - Oprava budovy Koláčkovo náměstí čp. 664</t>
  </si>
  <si>
    <t>Sport.zařízení ve vlastnictví obce</t>
  </si>
  <si>
    <t>IR - Dětské hřiště ulice Zámecká</t>
  </si>
  <si>
    <t>IR - Oprava sportoviště u autobusového nádraží</t>
  </si>
  <si>
    <t>IR - Územní plán - změna č.1</t>
  </si>
  <si>
    <t>IR - Pítko na Palackého náměstí</t>
  </si>
  <si>
    <t>Ostatní neinv. výdaje j.n.</t>
  </si>
  <si>
    <t>IR - Radar úsekového měření Velešovice</t>
  </si>
  <si>
    <t>Příjmy z prodeje ost.nemov.věcí a j.částí</t>
  </si>
  <si>
    <t>SM - Prodej bytu</t>
  </si>
  <si>
    <t>Příjmy z prodeje ost. hm. DM</t>
  </si>
  <si>
    <t>SM - Odprodej zařízení bowlingových drah</t>
  </si>
  <si>
    <t>SM - Rekonstrukce střechy Bučovická čp. 187</t>
  </si>
  <si>
    <t>Pojištění funkčně nespecifikované</t>
  </si>
  <si>
    <t>Převody vlast.fondům HČ</t>
  </si>
  <si>
    <t>SM - Převod do Fondu správy majetku</t>
  </si>
  <si>
    <t>SV - Správní poplatky</t>
  </si>
  <si>
    <t>Ostatní nedaňové příjmy j.n.</t>
  </si>
  <si>
    <t>SV - Sociální pohřeb</t>
  </si>
  <si>
    <t>VV - Dotace na Volby do 1/3 senátu a zastupitelstva kraje</t>
  </si>
  <si>
    <t>VV - Ostatní nedaňové příjmy</t>
  </si>
  <si>
    <t>VV - Finanční vypořádání Volby EU</t>
  </si>
  <si>
    <t>VV - SPOZ - pohoštění</t>
  </si>
  <si>
    <t>VV - Volby do Senátu a krajského zastupitelstva - ostatní osobní náklady</t>
  </si>
  <si>
    <t>VV - Volby - materiál</t>
  </si>
  <si>
    <t>VV - Volby - školení</t>
  </si>
  <si>
    <t>VV - Volby - stravné</t>
  </si>
  <si>
    <t>VV - Vratka dotace dodatečné komunální volby Hodějice</t>
  </si>
  <si>
    <t>OVV -Městský ples</t>
  </si>
  <si>
    <t>OVV - oprava OdPa</t>
  </si>
  <si>
    <t>Podpora podnikání</t>
  </si>
  <si>
    <t>OVV - Podpora podnikání</t>
  </si>
  <si>
    <t>OVV - Den osvobození</t>
  </si>
  <si>
    <t>Ostatní činnost ve zdravotnictví</t>
  </si>
  <si>
    <t>Inv.transf. nefin. podnikatel. subj.-FO</t>
  </si>
  <si>
    <t>OVV - ÚIP - B.Braun - RTG - poliklinika</t>
  </si>
  <si>
    <t>Neinvestiční dotace obcím</t>
  </si>
  <si>
    <t>OVV - Dar Hodějice - napojení cyklostezky</t>
  </si>
  <si>
    <t>OVV - propagace - dary</t>
  </si>
  <si>
    <t>OVV - Propagace - finanční dary</t>
  </si>
  <si>
    <t>Dotace MAP</t>
  </si>
  <si>
    <t>MAP - Plat - dotace</t>
  </si>
  <si>
    <t>MAP - Plat - nepřímé náklady</t>
  </si>
  <si>
    <t>MAP - Dohody - dotace</t>
  </si>
  <si>
    <t>MAP - Dohody - spoluúčast</t>
  </si>
  <si>
    <t>MAP - Dohody - nepřímé náklady</t>
  </si>
  <si>
    <t>MAP - Sociální pojištění - dohody</t>
  </si>
  <si>
    <t>MAP - Sociální pojištění - spoluúčast</t>
  </si>
  <si>
    <t>MAP - Sociální pojištění - nepřímé náklady</t>
  </si>
  <si>
    <t>MAP - Zdravotní pojištění - dotace</t>
  </si>
  <si>
    <t>MAP - Zdravotní pojištění - spoluúčast</t>
  </si>
  <si>
    <t>MAP - Zdravotní pojištění - nepřímé náklady</t>
  </si>
  <si>
    <t>MAP - Zákonné pojištění - spoluúčast</t>
  </si>
  <si>
    <t>MAP - Materiál - spoluúčast</t>
  </si>
  <si>
    <t>MAP - Materiál - nepřímé náklady</t>
  </si>
  <si>
    <t>MAP - Školení - spoluúčast</t>
  </si>
  <si>
    <t>MAP - Školení - nepřímé náklady</t>
  </si>
  <si>
    <t>MAP - Služby ostatní - spoluúčast</t>
  </si>
  <si>
    <t>MAP - Služby ostatní - nepřímé náklady</t>
  </si>
  <si>
    <t>MAP - Cestovné - spoluúčast</t>
  </si>
  <si>
    <t>MAP - Cestovné - nepřímé náklady</t>
  </si>
  <si>
    <t>MAP - Pohoštění - spoluúčast</t>
  </si>
  <si>
    <t>MAP - Pohoštění - nepřímé náklady</t>
  </si>
  <si>
    <t>MěÚ - Obec Bošovice</t>
  </si>
  <si>
    <t>MěÚ - Obec Heršpice</t>
  </si>
  <si>
    <t>MěÚ - Obec Hodějice</t>
  </si>
  <si>
    <t>MěÚ - Obec Holubice</t>
  </si>
  <si>
    <t>MěÚ - Obec Hostěrádky-Rešov</t>
  </si>
  <si>
    <t>MěÚ - Obec Hrušky</t>
  </si>
  <si>
    <t>MěÚ - Obec Kobeřice</t>
  </si>
  <si>
    <t>MěÚ - Obec Křenovice</t>
  </si>
  <si>
    <t>MěÚ - Obec Lovčičky</t>
  </si>
  <si>
    <t>MěÚ - Obec Milešovice</t>
  </si>
  <si>
    <t>MěÚ - Obec Němčany</t>
  </si>
  <si>
    <t>MěÚ - Obec Nížkovice</t>
  </si>
  <si>
    <t>MěÚ - Obec Otnice</t>
  </si>
  <si>
    <t>MěÚ - Obec Šaratice</t>
  </si>
  <si>
    <t>MěÚ - Obec Vážany nad Litavou</t>
  </si>
  <si>
    <t>MěÚ - Obec Velešovice</t>
  </si>
  <si>
    <t>MěÚ - Obec Zbýšov</t>
  </si>
  <si>
    <t>MěÚ - Rozvoj nástrojů strategického řízení - ostatní služby - spoluúčast</t>
  </si>
  <si>
    <t>Úhrady sankcí jiným rozpočtům</t>
  </si>
  <si>
    <t>MěÚ - Dopravní prostředky</t>
  </si>
  <si>
    <t>ZO - Dohody</t>
  </si>
  <si>
    <t>MěP - Stroje, přístroje a zařízení</t>
  </si>
  <si>
    <t>P31</t>
  </si>
  <si>
    <t>Bytové hospodářství</t>
  </si>
  <si>
    <t>Příjmy 43 - Oddělení byty</t>
  </si>
  <si>
    <t>Výdaje 43 - Oddělení byty</t>
  </si>
  <si>
    <t>Saldo 43 - Oddělení byty</t>
  </si>
  <si>
    <t>Příjmy 44 - Oddělení nebyty</t>
  </si>
  <si>
    <t>Výdaje 44 - Oddělení nebyty</t>
  </si>
  <si>
    <t>Saldo 44 - Oddělení nebyty</t>
  </si>
  <si>
    <t>Výdaje 46 - Oddělení správa majetku</t>
  </si>
  <si>
    <t>P43</t>
  </si>
  <si>
    <t>V43</t>
  </si>
  <si>
    <t>P44</t>
  </si>
  <si>
    <t>V44</t>
  </si>
  <si>
    <t>P45</t>
  </si>
  <si>
    <t>V45</t>
  </si>
  <si>
    <t>V46</t>
  </si>
  <si>
    <t>Sankční platby přijaté od jiných subjektů</t>
  </si>
  <si>
    <t>Příjmy 64 - Oddělení úsekového měření rychlosti</t>
  </si>
  <si>
    <t>Výdaje 64 - Oddělení úsekového měření rychlosti</t>
  </si>
  <si>
    <t>Saldo 64 - Oddělení úsekového měření rychlosti</t>
  </si>
  <si>
    <t>V63</t>
  </si>
  <si>
    <t>P64</t>
  </si>
  <si>
    <t>V64</t>
  </si>
  <si>
    <t>ŽP - Biokoridor RBK 223 - následná péče a technický dozor</t>
  </si>
  <si>
    <t>FO - ÚIP ZŠ Komenského- multif. varná pánev + přísl.</t>
  </si>
  <si>
    <t>FO - Bank.účty-změna stavu krátk.prostř. (FSM)</t>
  </si>
  <si>
    <t>FO - Bank.účty-změna stavu krátk.prostř. (FRR)</t>
  </si>
  <si>
    <t>FO - Úroky z úvěru SC Bonaparte</t>
  </si>
  <si>
    <t>FO - Úroky z úvěru závazek SC Bonaparte</t>
  </si>
  <si>
    <t>FO - Platba daní</t>
  </si>
  <si>
    <t>IR - Příjmy z pronájmu pozemků</t>
  </si>
  <si>
    <t>IR - Příjmy z hrobových míst</t>
  </si>
  <si>
    <t>IR - Příjmy z pronájmu ploch</t>
  </si>
  <si>
    <t>IR - Příjmy z hlášení</t>
  </si>
  <si>
    <t>IR - Oprava povrchu komunikace ul. Nádražní</t>
  </si>
  <si>
    <t>IR - Rekonstrukce ul. Malinovského</t>
  </si>
  <si>
    <t>IR - Projektová dokumentace ul. Polní</t>
  </si>
  <si>
    <t>IR - Proj. dok. přechod pro chodce Svojsíkův park-Čelakovského</t>
  </si>
  <si>
    <t>IR - Projektová dokumentace regenerace sídliště Nádražní</t>
  </si>
  <si>
    <t>IR - Prověření investičního záměru cyklostezky Slavkov u Brna-Křenovice</t>
  </si>
  <si>
    <t>IR - Dopravní značení - materiál</t>
  </si>
  <si>
    <t>IR - Projektová dokumentace poldr za kotelnou</t>
  </si>
  <si>
    <t>IR - Rekonstrukce střechy ZŠ Komenského</t>
  </si>
  <si>
    <t>IR - ZUŠ - nutné opravy</t>
  </si>
  <si>
    <t>IR - Projektová dokumentace - likvidace dešťových vod zámku</t>
  </si>
  <si>
    <t>IR - Projektová dokumentace - statika SV rizalitu zámku</t>
  </si>
  <si>
    <t>IR - Projektová dokumentace - Obnova zámecké zdi</t>
  </si>
  <si>
    <t>IR - Studie revitalizace škvárového hřiště na parkoviště a fotbalové hřiště</t>
  </si>
  <si>
    <t>IR - Plánované změny ÚP č. 3</t>
  </si>
  <si>
    <t>IR - Oprava venkovní kašny u předzámčí zámku</t>
  </si>
  <si>
    <t>IR - NF Strategie veřejné zeleně města - předf. a spol.</t>
  </si>
  <si>
    <t>IR - Zapojení nevyčerpané dotace - Projektová dokumentace - OO PČR Slavkov</t>
  </si>
  <si>
    <t>IR - Rekonstrukce budovy SDH - spoluúčast</t>
  </si>
  <si>
    <t>IR - Zabezpečení budovy SDH</t>
  </si>
  <si>
    <t>IR - Vypracování žádostí o dotace - dohoda</t>
  </si>
  <si>
    <t>IR - Vypracování žádostí o dotace - sociální pojištění</t>
  </si>
  <si>
    <t>IR - Vypracování žádostí o dotace - zdravotní pojištění</t>
  </si>
  <si>
    <t>IR - Služby městského architekta</t>
  </si>
  <si>
    <t>SM - Příjmy z pronájmu bytů</t>
  </si>
  <si>
    <t>43 - Oddělení byty</t>
  </si>
  <si>
    <t>44 - Oddělení nebyty</t>
  </si>
  <si>
    <t>45 - Oddělení poliklinika</t>
  </si>
  <si>
    <t>Příjmy 45 - Oddělení poliklinika</t>
  </si>
  <si>
    <t>Výdaje 45 - Oddělení poliklinika</t>
  </si>
  <si>
    <t>Saldo 45 - Oddělení poliklinika</t>
  </si>
  <si>
    <t>46 - Oddělení správa majetku</t>
  </si>
  <si>
    <t>SM - Spotřeba materiálu</t>
  </si>
  <si>
    <t>SM - Spotřeba energie</t>
  </si>
  <si>
    <t>SM - Spotřeba vody</t>
  </si>
  <si>
    <t>SM - Opravy a udržování</t>
  </si>
  <si>
    <t>SM - Ostatní služby</t>
  </si>
  <si>
    <t>SM - Ostatní náklady z činnosti - pojištění</t>
  </si>
  <si>
    <t>SM - Rekonstrukce bytových jader</t>
  </si>
  <si>
    <t>SM - Výměna řízení výtahů DPS</t>
  </si>
  <si>
    <t xml:space="preserve">SM - Litavská čp. 1482, 1496-1498, 1488-1490, výměna kotlů </t>
  </si>
  <si>
    <t>SM - Projektová dokumentace Bučovická čp. 187</t>
  </si>
  <si>
    <t>SM - Husova č. p. 63</t>
  </si>
  <si>
    <t>SM - Rekonstrukce Husova čp. 63, projekty</t>
  </si>
  <si>
    <t>SM - Příjmy z pronájmu nebytových prostor</t>
  </si>
  <si>
    <t>SM - Příjmy z pronájmu SC Bonaparte</t>
  </si>
  <si>
    <t>SM - Spotřeba materiálu SCB</t>
  </si>
  <si>
    <t>SM - Spotřeba vody SCB</t>
  </si>
  <si>
    <t>SM - Spotřeba energie SCB</t>
  </si>
  <si>
    <t>SM - Ostatní náklady z činnosti - pojištění SCB</t>
  </si>
  <si>
    <t>SM - Ostatní služby SCB</t>
  </si>
  <si>
    <t>SM - Opravy a udržování SCB</t>
  </si>
  <si>
    <t>SM - Příjmy 39001 - Pospíšilová Alena</t>
  </si>
  <si>
    <t>SM - Příjmy 39003 - MUDr. Fajmon</t>
  </si>
  <si>
    <t>SM - Příjmy 39005 - MUDr. Molčíková</t>
  </si>
  <si>
    <t>SM - Příjmy 39010 - MUDr. Honzátková</t>
  </si>
  <si>
    <t>SM - Příjmy 39012 - MUDr. Šilerová</t>
  </si>
  <si>
    <t>SM - Příjmy 39013 - FLOMEDICA PLUS</t>
  </si>
  <si>
    <t>SM - Příjmy 39014 - MUDr. Baránková</t>
  </si>
  <si>
    <t>SM - Příjmy 39015 - ZZS JMK</t>
  </si>
  <si>
    <t>SM - Příjmy 39017 - MUDr. Fuchsová</t>
  </si>
  <si>
    <t>SM - Příjmy 39018 - MUDr. Vaďura</t>
  </si>
  <si>
    <t>SM - Příjmy 39019 - MUDr. Vaďurová</t>
  </si>
  <si>
    <t>SM - Příjmy 39020 - ČPZP</t>
  </si>
  <si>
    <t>SM - Příjmy 39025 - MUDr. Dočekalová</t>
  </si>
  <si>
    <t>SM - Příjmy 39028 - MUDr. Maňasová</t>
  </si>
  <si>
    <t>SM - Příjmy 39027 - MUDr. Rozkydal</t>
  </si>
  <si>
    <t>SM - Příjmy 39029 - Lékárna</t>
  </si>
  <si>
    <t>SM - Příjmy 39035 - MUDr. Ondřich</t>
  </si>
  <si>
    <t>SM - Příjmy 39037 - MediJaPo s. r. o.</t>
  </si>
  <si>
    <t>SM - Příjmy 39038 - pí. Mazlová</t>
  </si>
  <si>
    <t>SM - Příjmy 39039 - p. Krčmář</t>
  </si>
  <si>
    <t>SM - Příjmy 39041 - Nemocnice s poliklinikou</t>
  </si>
  <si>
    <t>SM - Příjmy  39043 - Mgr. Finkesová</t>
  </si>
  <si>
    <t>SM - Příjmy 39044 - MUDr. Kleinová</t>
  </si>
  <si>
    <t>SM - Příjmy 39046 - EYES Optik</t>
  </si>
  <si>
    <t>SM - Příjmy 39050 - SANIT-K</t>
  </si>
  <si>
    <t>SM - Příjmy 39052 - MUDr. Kučerová</t>
  </si>
  <si>
    <t>SM - Příjmy 39053 - Mgr. Hana Charvátová</t>
  </si>
  <si>
    <t>SM - Příjmy 39056 - Petra Krbková</t>
  </si>
  <si>
    <t>SM - Příjmy 39058 - MUDr. Tuč</t>
  </si>
  <si>
    <t>SM - Příjmy 39061 - MUDr. Palová</t>
  </si>
  <si>
    <t>SM - Příjmy 39064 - Kamil Zborovský</t>
  </si>
  <si>
    <t>SM - Příjmy 39065 - MUDr. Hartl s. r. o.</t>
  </si>
  <si>
    <t>SM - Příjmy 39066 - MUDr. Blanková s. r. o.</t>
  </si>
  <si>
    <t>SM - Příjmy 39068 - MUDr. Kovaříková, s. r. o.</t>
  </si>
  <si>
    <t>SM - Příjmy 39069 - EYES OPTIK s. r. o.</t>
  </si>
  <si>
    <t>SM - Příjmy 39071 - Bc. Hana Soldánová</t>
  </si>
  <si>
    <t>SM - Příjmy 39072 - NAIPPO s. r. o.</t>
  </si>
  <si>
    <t>SM - Příjmy 39073 - Schwec Pavel</t>
  </si>
  <si>
    <t>SM - Příjmy 39074 - Juřečková Lenka</t>
  </si>
  <si>
    <t>SM - Příjmy  39075 - MUDr. Špatná s. r. o.</t>
  </si>
  <si>
    <t>SM - Příjmy  39076 - Alergologie Slavkov s. r.o.</t>
  </si>
  <si>
    <t>SM - Příjmy  z pronájmu - ÚP</t>
  </si>
  <si>
    <t>SM - Příjmy  z pronájmu -   MUDr. Jana Neuwirthová</t>
  </si>
  <si>
    <t>SM - Příjmy  z pronájmu  -  Ing. Jitka Kučerová</t>
  </si>
  <si>
    <t>SM - Příjmy  z pronájmu  -  Chir4all s.r.o.</t>
  </si>
  <si>
    <t>SM - Příjmy 39070 - MUDr. Vladimíra Loudová</t>
  </si>
  <si>
    <t>SM - Elektromagnetické pohony křídlových dveří</t>
  </si>
  <si>
    <t>SM - Výměna plošiny pro bezbariérový vstup</t>
  </si>
  <si>
    <t>SM - Zákonné sociální pojištění</t>
  </si>
  <si>
    <t>SM -Zákonné zdravotní pojištění</t>
  </si>
  <si>
    <t>SM - Náklady z drobného dlouhodobého majetku</t>
  </si>
  <si>
    <t>SM - PHM</t>
  </si>
  <si>
    <t>SM - Poštovné</t>
  </si>
  <si>
    <t>SM - Školení</t>
  </si>
  <si>
    <t>SM - Ostatní náklady z činnosti</t>
  </si>
  <si>
    <t>SM - Cestovné</t>
  </si>
  <si>
    <t>SM - Platby daní a poplatků státnímu rozpočtu</t>
  </si>
  <si>
    <t xml:space="preserve">SM - Sociální fond </t>
  </si>
  <si>
    <t>SM - Zákonné pojištění</t>
  </si>
  <si>
    <t>SM - Stravenky</t>
  </si>
  <si>
    <t>SV - Dotace SPOD</t>
  </si>
  <si>
    <t>SV - Dotace sociální pracovníci</t>
  </si>
  <si>
    <t>SV - Klub důchodců - elektr. energie</t>
  </si>
  <si>
    <t>SV - Pěst. péče - knihy, učební pomůcky a tisk</t>
  </si>
  <si>
    <t>SV - SPOD - sociální pojištění</t>
  </si>
  <si>
    <t>SV - Sociální pracovníci - povinné pojistné na sociál. zabezp.</t>
  </si>
  <si>
    <t>SV - SPOD - zdravotní pojištění</t>
  </si>
  <si>
    <t>SV - Sociální pracovníci - zdravotní pojištění</t>
  </si>
  <si>
    <t>SV - SPOD - zákonné pojištění</t>
  </si>
  <si>
    <t>SV - Sociální pracovníci - zákonné pojištění</t>
  </si>
  <si>
    <t>SV - SPOD - knihy, učeb.pom. a tisk</t>
  </si>
  <si>
    <t>SV - SPOD - služby školení a vzdělávání</t>
  </si>
  <si>
    <t>SV - SPOD - studená voda</t>
  </si>
  <si>
    <t>SV - SPOD - plyn</t>
  </si>
  <si>
    <t>SV - SPOD - elektrická energie</t>
  </si>
  <si>
    <t>SV - SPOD - pohonné hmoty a maziva</t>
  </si>
  <si>
    <t>SV - SPOD - nákup ostatních služeb</t>
  </si>
  <si>
    <t>SV - SPOD - opravy a udržování</t>
  </si>
  <si>
    <t>SV - SPOD - cestovné</t>
  </si>
  <si>
    <t>SV - SPOD - DDHM - ICT</t>
  </si>
  <si>
    <t>SV - SPOD - DDHM - ostatní</t>
  </si>
  <si>
    <t>SV - SPOD - nákup materiálu j.n.</t>
  </si>
  <si>
    <t>SV - SPOD - materiál ostatní</t>
  </si>
  <si>
    <t>SV - SPOD - materiál kancelářský</t>
  </si>
  <si>
    <t>SV - Pěstounská péče - sociální fond</t>
  </si>
  <si>
    <t>SV - SPOD - sociální fond</t>
  </si>
  <si>
    <t>SV - Sociální pracovníci - sociální fond</t>
  </si>
  <si>
    <t>Individuální text</t>
  </si>
  <si>
    <t>64  - Oddělení úsekového měření rychlosti</t>
  </si>
  <si>
    <t>UMR - MěP - servis radaru , údržba + drobné opravy, kalibrace</t>
  </si>
  <si>
    <t>ÚMR - Povinné pojistné na sociál. zabezp. a příspěvek na stát. politiku zaměst.</t>
  </si>
  <si>
    <t>ÚMR - Povinné pojistné na veřejné zdravotní pojištění</t>
  </si>
  <si>
    <t>ÚMR - Povinné pojistné na úrazové pojištění</t>
  </si>
  <si>
    <t>ÚMR - Kancelářský materiál</t>
  </si>
  <si>
    <t>ÚMR - Studená voda</t>
  </si>
  <si>
    <t>ÚMR - Elektrická energie</t>
  </si>
  <si>
    <t>ÚMR - Služby školení a vzdělávání</t>
  </si>
  <si>
    <t>UMR - Školení SW</t>
  </si>
  <si>
    <t>UMR - Zpracování dat</t>
  </si>
  <si>
    <t>UMR - Služby ostatní - odvoz odpadu</t>
  </si>
  <si>
    <t>UMR - Sociální fond</t>
  </si>
  <si>
    <t>UMR - Podpůrný software</t>
  </si>
  <si>
    <t>UMR - Poštovné - hybridní pošta</t>
  </si>
  <si>
    <t>UMR - Radar - úsekového měření Velešovice</t>
  </si>
  <si>
    <t>Neinvestiční transfery nefinančním podnikatelským subjektům - fyzickým osobám</t>
  </si>
  <si>
    <t>MěÚ - Dotace MPSV - SPOD</t>
  </si>
  <si>
    <t>MěÚ - Dotace MPSV - sociální pracovníci</t>
  </si>
  <si>
    <t>MěÚ - Dotace MPSV - Rozvoj nástrojů strategického řízení</t>
  </si>
  <si>
    <t>MěÚ - Dotace MPSV - V 58 - Zpracování strategických dokumentů</t>
  </si>
  <si>
    <t>MěÚ - Služby</t>
  </si>
  <si>
    <t>MěÚ - SPOD - Platy</t>
  </si>
  <si>
    <t>MěÚ - Sociální pracovníci - osobní náklady</t>
  </si>
  <si>
    <t>MěÚ - Rozvoj nástrojů strategického řízení - Platy - spoluúčast</t>
  </si>
  <si>
    <t>MěÚ - Zapojení nevyčerpané dotace - V 80 - Rozvoj nástrojů strategického ří</t>
  </si>
  <si>
    <t>MěÚ - Dohody</t>
  </si>
  <si>
    <t>MěÚ - SPOD - dohody</t>
  </si>
  <si>
    <t>MěÚ - Rozvoj nástrojů strategického řízení - Dohody - spoluúčast</t>
  </si>
  <si>
    <t>MěÚ - Rozvoj nástrojů strategického řízení - Dohody</t>
  </si>
  <si>
    <t>MěÚ - SPOD - sociální pojištění</t>
  </si>
  <si>
    <t>MěÚ - Rozvoj nástrojů strategického řízení - Sociální pojištění - spoluúčast</t>
  </si>
  <si>
    <t>MěÚ - Rozvoj nástrojů strategického řízení - Sociální pojištění</t>
  </si>
  <si>
    <t>MěÚ - SPOD - zdravotní pojištění</t>
  </si>
  <si>
    <t>MěÚ - Rozvoj nástrojů strategického řízení - Zdravotní pojištění - spoluúčast</t>
  </si>
  <si>
    <t>MěÚ - Rozvoj nástrojů strategického řízení - Zdravotní pojištění</t>
  </si>
  <si>
    <t>MěÚ - SPOD - zákonné pojištění</t>
  </si>
  <si>
    <t>MěÚ - Efektivní veřejná správa - zákonné pojištění - spoluúčast</t>
  </si>
  <si>
    <t>MěÚ - Rozvoj nástrojů strategického řízení - zákonné pojištění - spoluúčast</t>
  </si>
  <si>
    <t>MěÚ - SPOD - PHM</t>
  </si>
  <si>
    <t>MěÚ - SPOD - Školení</t>
  </si>
  <si>
    <t>MěÚ - Rozvoj nástrojů strategického řízení - zpracování dat - vlastní zdroj</t>
  </si>
  <si>
    <t>MěÚ - Rozvoj nástrojů strategického řízení - zpracování dat</t>
  </si>
  <si>
    <t>MěÚ - Rozvoj nástrojů strategického řízení - služby ostatní</t>
  </si>
  <si>
    <t>MěÚ - Efektivní veřejná správa - služby ostatní - spoluúčast</t>
  </si>
  <si>
    <t>MěÚ -  Rozvoj nástrojů strategického řízení - služby ostatní - nepřímé nákla</t>
  </si>
  <si>
    <t>MěÚ - Efektivní veřejná správa - služby ostatní - nepřímé náklady</t>
  </si>
  <si>
    <t>MěÚ - SPOD - cestovné</t>
  </si>
  <si>
    <t>MěÚ - Rozvoj nástrojů strategického řízení - pohoštění - vlastní zdroje</t>
  </si>
  <si>
    <t>MěÚ - Rozvoj nástrojů strategického řízení - pohoštění - nepřímé náklady</t>
  </si>
  <si>
    <t>MěÚ - Úhrada sankcí</t>
  </si>
  <si>
    <t>MěÚ - Náhrady nemoci</t>
  </si>
  <si>
    <t>MěÚ - SPOD - náklady nemoci</t>
  </si>
  <si>
    <t>MěÚ - Vratka dotace SPOD</t>
  </si>
  <si>
    <t>MěÚ - Vratka dotace - Efektivní veřejná správa</t>
  </si>
  <si>
    <t>MěÚ - Služby - úklid, ostraha</t>
  </si>
  <si>
    <t>MěÚ - zapojení nevyčerpané dotace - V 80 - Rozvoj nástrojů strategického ří</t>
  </si>
  <si>
    <t>MěÚ - Sociální fond</t>
  </si>
  <si>
    <t xml:space="preserve">MěP - Obec Bošovice </t>
  </si>
  <si>
    <t>ÚMR - Platy zaměstnanců v prac.poměru</t>
  </si>
  <si>
    <t>SV - Pěstounská péče -platy zaměstnanců v prac.poměru</t>
  </si>
  <si>
    <t>SV - SPOD - platy zaměstnanců v prac.poměru</t>
  </si>
  <si>
    <t>SV - Sociální pracovníci - platy zaměstnanců v prac.poměru</t>
  </si>
  <si>
    <t>SM - Platy zaměstnanců v prac.poměru</t>
  </si>
  <si>
    <t>MěP - Zpracování dat</t>
  </si>
  <si>
    <t>MěP - Služby</t>
  </si>
  <si>
    <t>MěP - Pohoštění</t>
  </si>
  <si>
    <t>MěP - Sociální fond</t>
  </si>
  <si>
    <t>MěP - Kamery</t>
  </si>
  <si>
    <t>Navrhovaný rozpočet 2021</t>
  </si>
  <si>
    <t>SÚ/ÚP - Aktualizace UAP</t>
  </si>
  <si>
    <t>FO - ZS-A - Účelová neinvestiční průtoková dotace - Financování bezpečnost</t>
  </si>
  <si>
    <t>IR - Projektová dokumentace ul. Havlíčkova</t>
  </si>
  <si>
    <t>IR - Projektová dokumentace veřejná zeleň ORP - dotace IROP</t>
  </si>
  <si>
    <t>Příjmy Oddělení Investic a rozvoje</t>
  </si>
  <si>
    <t>OVV - Kulturní akce města</t>
  </si>
  <si>
    <t>MěÚ - OSPOD - čistící a hygienický materiál</t>
  </si>
  <si>
    <t>MěÚ - Soudní poplatky - Napoleonská expozice</t>
  </si>
  <si>
    <t>IR - Budova radnice č. p. 64 - elektoinst., strukt. kabeláž, EZS a EPS</t>
  </si>
  <si>
    <t>IR - Zámecký park MAS - IROP předfinancování</t>
  </si>
  <si>
    <t>IR - Nová svazková škola - architektonická soutěž</t>
  </si>
  <si>
    <t>SM - Příjmy  39057 - MDDr. Kašparová Eva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</si>
</sst>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"/>
  </numFmts>
  <fonts count="14" x14ac:knownFonts="1">
    <font>
      <sz val="11.25"/>
      <name val="Cambria"/>
    </font>
    <font>
      <b/>
      <sz val="11.25"/>
      <name val="Cambria"/>
      <family val="1"/>
      <charset val="238"/>
    </font>
    <font>
      <sz val="11.25"/>
      <name val="Cambria"/>
      <family val="1"/>
      <charset val="238"/>
    </font>
    <font>
      <b/>
      <sz val="11.25"/>
      <name val="Cambria"/>
      <family val="1"/>
      <charset val="238"/>
    </font>
    <font>
      <b/>
      <sz val="12"/>
      <name val="Times New Roman"/>
      <family val="1"/>
      <charset val="238"/>
    </font>
    <font>
      <b/>
      <sz val="11"/>
      <name val="Cambria"/>
      <family val="1"/>
      <charset val="238"/>
    </font>
    <font>
      <sz val="12"/>
      <name val="Times New Roman"/>
      <family val="1"/>
      <charset val="238"/>
    </font>
    <font>
      <sz val="11"/>
      <name val="Cambria"/>
      <family val="1"/>
      <charset val="238"/>
    </font>
    <font>
      <sz val="12"/>
      <name val="Times New Roman"/>
      <family val="1"/>
      <charset val="238"/>
    </font>
    <font>
      <sz val="11.25"/>
      <name val="Cambria"/>
      <family val="1"/>
      <charset val="238"/>
    </font>
    <font>
      <sz val="10.85"/>
      <name val="Cambria"/>
      <family val="1"/>
      <charset val="238"/>
    </font>
    <font>
      <b/>
      <sz val="11.25"/>
      <name val="Cambria"/>
    </font>
    <font>
      <sz val="11"/>
      <name val="Cambria"/>
      <family val="1"/>
      <charset val="238"/>
      <scheme val="major"/>
    </font>
    <font>
      <sz val="11.25"/>
      <name val="Cambria"/>
      <family val="1"/>
      <charset val="238"/>
      <scheme val="major"/>
    </font>
  </fonts>
  <fills count="11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FFFF80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89FF8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9EEED"/>
        <bgColor indexed="64"/>
      </patternFill>
    </fill>
  </fills>
  <borders count="18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rgb="FFC0C0C0"/>
      </left>
      <right style="thin">
        <color theme="0" tint="-0.249977111117893"/>
      </right>
      <top style="thin">
        <color rgb="FFC0C0C0"/>
      </top>
      <bottom style="thin">
        <color rgb="FFC0C0C0"/>
      </bottom>
      <diagonal/>
    </border>
    <border>
      <left style="thin">
        <color theme="0" tint="-0.249977111117893"/>
      </left>
      <right style="thin">
        <color rgb="FFC0C0C0"/>
      </right>
      <top style="thin">
        <color rgb="FFC0C0C0"/>
      </top>
      <bottom style="thin">
        <color theme="0" tint="-0.24997711111789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theme="0" tint="-0.249977111117893"/>
      </bottom>
      <diagonal/>
    </border>
    <border>
      <left style="thin">
        <color rgb="FFC0C0C0"/>
      </left>
      <right style="thin">
        <color theme="0" tint="-0.249977111117893"/>
      </right>
      <top style="thin">
        <color rgb="FFC0C0C0"/>
      </top>
      <bottom style="thin">
        <color theme="0" tint="-0.249977111117893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</borders>
  <cellStyleXfs count="4">
    <xf numFmtId="0" fontId="0" fillId="0" borderId="0"/>
    <xf numFmtId="0" fontId="2" fillId="0" borderId="0"/>
    <xf numFmtId="0" fontId="6" fillId="0" borderId="0"/>
    <xf numFmtId="0" fontId="10" fillId="0" borderId="0"/>
  </cellStyleXfs>
  <cellXfs count="108">
    <xf numFmtId="0" fontId="0" fillId="0" borderId="0" xfId="0" applyProtection="1"/>
    <xf numFmtId="164" fontId="0" fillId="0" borderId="0" xfId="0" applyNumberFormat="1" applyAlignment="1" applyProtection="1">
      <alignment vertical="center"/>
    </xf>
    <xf numFmtId="49" fontId="0" fillId="0" borderId="0" xfId="0" applyNumberFormat="1" applyAlignment="1" applyProtection="1">
      <alignment vertical="center"/>
    </xf>
    <xf numFmtId="4" fontId="0" fillId="0" borderId="0" xfId="0" applyNumberFormat="1" applyAlignment="1" applyProtection="1">
      <alignment vertical="center"/>
    </xf>
    <xf numFmtId="164" fontId="1" fillId="2" borderId="1" xfId="0" applyNumberFormat="1" applyFont="1" applyFill="1" applyBorder="1" applyAlignment="1" applyProtection="1">
      <alignment vertical="center"/>
    </xf>
    <xf numFmtId="49" fontId="1" fillId="2" borderId="1" xfId="0" applyNumberFormat="1" applyFont="1" applyFill="1" applyBorder="1" applyAlignment="1" applyProtection="1">
      <alignment vertical="center"/>
    </xf>
    <xf numFmtId="4" fontId="1" fillId="2" borderId="1" xfId="0" applyNumberFormat="1" applyFont="1" applyFill="1" applyBorder="1" applyAlignment="1" applyProtection="1">
      <alignment vertical="center"/>
    </xf>
    <xf numFmtId="164" fontId="0" fillId="0" borderId="1" xfId="0" applyNumberFormat="1" applyBorder="1" applyAlignment="1" applyProtection="1">
      <alignment vertical="center"/>
    </xf>
    <xf numFmtId="49" fontId="0" fillId="0" borderId="1" xfId="0" applyNumberFormat="1" applyBorder="1" applyAlignment="1" applyProtection="1">
      <alignment vertical="center"/>
    </xf>
    <xf numFmtId="4" fontId="0" fillId="0" borderId="1" xfId="0" applyNumberFormat="1" applyBorder="1" applyAlignment="1" applyProtection="1">
      <alignment vertical="center"/>
    </xf>
    <xf numFmtId="4" fontId="0" fillId="0" borderId="1" xfId="0" applyNumberFormat="1" applyBorder="1" applyAlignment="1" applyProtection="1">
      <alignment vertical="center" wrapText="1"/>
    </xf>
    <xf numFmtId="164" fontId="1" fillId="3" borderId="1" xfId="0" applyNumberFormat="1" applyFont="1" applyFill="1" applyBorder="1" applyAlignment="1" applyProtection="1">
      <alignment vertical="center"/>
    </xf>
    <xf numFmtId="49" fontId="1" fillId="3" borderId="1" xfId="0" applyNumberFormat="1" applyFont="1" applyFill="1" applyBorder="1" applyAlignment="1" applyProtection="1">
      <alignment vertical="center"/>
    </xf>
    <xf numFmtId="4" fontId="1" fillId="3" borderId="1" xfId="0" applyNumberFormat="1" applyFont="1" applyFill="1" applyBorder="1" applyAlignment="1" applyProtection="1">
      <alignment vertical="center"/>
    </xf>
    <xf numFmtId="4" fontId="1" fillId="2" borderId="0" xfId="1" applyNumberFormat="1" applyFont="1" applyFill="1" applyAlignment="1" applyProtection="1">
      <alignment horizontal="center" vertical="center" wrapText="1"/>
    </xf>
    <xf numFmtId="0" fontId="2" fillId="0" borderId="0" xfId="1" applyProtection="1"/>
    <xf numFmtId="164" fontId="4" fillId="2" borderId="0" xfId="1" applyNumberFormat="1" applyFont="1" applyFill="1" applyAlignment="1" applyProtection="1">
      <alignment horizontal="left" vertical="center" wrapText="1"/>
    </xf>
    <xf numFmtId="49" fontId="2" fillId="0" borderId="1" xfId="1" applyNumberFormat="1" applyBorder="1" applyAlignment="1" applyProtection="1">
      <alignment vertical="center"/>
    </xf>
    <xf numFmtId="0" fontId="6" fillId="0" borderId="0" xfId="2" applyProtection="1"/>
    <xf numFmtId="4" fontId="6" fillId="0" borderId="0" xfId="2" applyNumberFormat="1" applyProtection="1"/>
    <xf numFmtId="49" fontId="5" fillId="2" borderId="1" xfId="2" applyNumberFormat="1" applyFont="1" applyFill="1" applyBorder="1" applyAlignment="1" applyProtection="1">
      <alignment vertical="center"/>
    </xf>
    <xf numFmtId="49" fontId="7" fillId="0" borderId="1" xfId="2" applyNumberFormat="1" applyFont="1" applyBorder="1" applyAlignment="1" applyProtection="1">
      <alignment vertical="center"/>
    </xf>
    <xf numFmtId="164" fontId="3" fillId="2" borderId="1" xfId="0" applyNumberFormat="1" applyFont="1" applyFill="1" applyBorder="1" applyAlignment="1" applyProtection="1">
      <alignment vertical="center"/>
    </xf>
    <xf numFmtId="49" fontId="9" fillId="0" borderId="1" xfId="0" applyNumberFormat="1" applyFont="1" applyBorder="1" applyAlignment="1" applyProtection="1">
      <alignment vertical="center"/>
    </xf>
    <xf numFmtId="4" fontId="0" fillId="0" borderId="0" xfId="0" applyNumberFormat="1" applyProtection="1"/>
    <xf numFmtId="49" fontId="9" fillId="0" borderId="1" xfId="1" applyNumberFormat="1" applyFont="1" applyBorder="1" applyAlignment="1" applyProtection="1">
      <alignment vertical="center"/>
    </xf>
    <xf numFmtId="49" fontId="10" fillId="0" borderId="1" xfId="3" applyNumberFormat="1" applyFont="1" applyBorder="1" applyAlignment="1" applyProtection="1">
      <alignment vertical="center" wrapText="1"/>
    </xf>
    <xf numFmtId="49" fontId="10" fillId="0" borderId="1" xfId="3" applyNumberFormat="1" applyBorder="1" applyAlignment="1" applyProtection="1">
      <alignment vertical="center"/>
    </xf>
    <xf numFmtId="49" fontId="5" fillId="7" borderId="1" xfId="2" applyNumberFormat="1" applyFont="1" applyFill="1" applyBorder="1" applyAlignment="1" applyProtection="1">
      <alignment vertical="center"/>
    </xf>
    <xf numFmtId="164" fontId="1" fillId="7" borderId="1" xfId="0" applyNumberFormat="1" applyFont="1" applyFill="1" applyBorder="1" applyAlignment="1" applyProtection="1">
      <alignment vertical="center"/>
    </xf>
    <xf numFmtId="49" fontId="1" fillId="7" borderId="1" xfId="0" applyNumberFormat="1" applyFont="1" applyFill="1" applyBorder="1" applyAlignment="1" applyProtection="1">
      <alignment vertical="center"/>
    </xf>
    <xf numFmtId="4" fontId="1" fillId="7" borderId="1" xfId="0" applyNumberFormat="1" applyFont="1" applyFill="1" applyBorder="1" applyAlignment="1" applyProtection="1">
      <alignment vertical="center"/>
    </xf>
    <xf numFmtId="0" fontId="0" fillId="0" borderId="0" xfId="0" applyFill="1" applyProtection="1"/>
    <xf numFmtId="164" fontId="1" fillId="6" borderId="1" xfId="0" applyNumberFormat="1" applyFont="1" applyFill="1" applyBorder="1" applyAlignment="1" applyProtection="1">
      <alignment vertical="center"/>
    </xf>
    <xf numFmtId="49" fontId="1" fillId="6" borderId="1" xfId="0" applyNumberFormat="1" applyFont="1" applyFill="1" applyBorder="1" applyAlignment="1" applyProtection="1">
      <alignment vertical="center"/>
    </xf>
    <xf numFmtId="4" fontId="1" fillId="6" borderId="1" xfId="0" applyNumberFormat="1" applyFont="1" applyFill="1" applyBorder="1" applyAlignment="1" applyProtection="1">
      <alignment vertical="center"/>
    </xf>
    <xf numFmtId="164" fontId="5" fillId="2" borderId="6" xfId="2" applyNumberFormat="1" applyFont="1" applyFill="1" applyBorder="1" applyAlignment="1" applyProtection="1">
      <alignment horizontal="center" vertical="center" wrapText="1"/>
    </xf>
    <xf numFmtId="49" fontId="5" fillId="2" borderId="7" xfId="2" applyNumberFormat="1" applyFont="1" applyFill="1" applyBorder="1" applyAlignment="1" applyProtection="1">
      <alignment horizontal="center" vertical="center" wrapText="1"/>
    </xf>
    <xf numFmtId="164" fontId="7" fillId="0" borderId="8" xfId="2" applyNumberFormat="1" applyFont="1" applyBorder="1" applyAlignment="1" applyProtection="1">
      <alignment vertical="center"/>
    </xf>
    <xf numFmtId="4" fontId="8" fillId="0" borderId="9" xfId="2" applyNumberFormat="1" applyFont="1" applyBorder="1" applyProtection="1"/>
    <xf numFmtId="164" fontId="5" fillId="7" borderId="8" xfId="2" applyNumberFormat="1" applyFont="1" applyFill="1" applyBorder="1" applyAlignment="1" applyProtection="1">
      <alignment vertical="center"/>
    </xf>
    <xf numFmtId="4" fontId="5" fillId="7" borderId="10" xfId="2" applyNumberFormat="1" applyFont="1" applyFill="1" applyBorder="1" applyAlignment="1" applyProtection="1">
      <alignment vertical="center" wrapText="1"/>
    </xf>
    <xf numFmtId="4" fontId="7" fillId="0" borderId="10" xfId="2" applyNumberFormat="1" applyFont="1" applyBorder="1" applyAlignment="1" applyProtection="1">
      <alignment vertical="center" wrapText="1"/>
    </xf>
    <xf numFmtId="164" fontId="5" fillId="2" borderId="8" xfId="2" applyNumberFormat="1" applyFont="1" applyFill="1" applyBorder="1" applyAlignment="1" applyProtection="1">
      <alignment vertical="center"/>
    </xf>
    <xf numFmtId="4" fontId="5" fillId="2" borderId="10" xfId="2" applyNumberFormat="1" applyFont="1" applyFill="1" applyBorder="1" applyAlignment="1" applyProtection="1">
      <alignment vertical="center" wrapText="1"/>
    </xf>
    <xf numFmtId="164" fontId="5" fillId="2" borderId="11" xfId="2" applyNumberFormat="1" applyFont="1" applyFill="1" applyBorder="1" applyAlignment="1" applyProtection="1">
      <alignment vertical="center"/>
    </xf>
    <xf numFmtId="49" fontId="5" fillId="2" borderId="12" xfId="2" applyNumberFormat="1" applyFont="1" applyFill="1" applyBorder="1" applyAlignment="1" applyProtection="1">
      <alignment vertical="center"/>
    </xf>
    <xf numFmtId="4" fontId="5" fillId="2" borderId="13" xfId="2" applyNumberFormat="1" applyFont="1" applyFill="1" applyBorder="1" applyAlignment="1" applyProtection="1">
      <alignment vertical="center" wrapText="1"/>
    </xf>
    <xf numFmtId="164" fontId="0" fillId="0" borderId="1" xfId="0" applyNumberFormat="1" applyFill="1" applyBorder="1" applyAlignment="1" applyProtection="1">
      <alignment vertical="center"/>
    </xf>
    <xf numFmtId="49" fontId="0" fillId="0" borderId="1" xfId="0" applyNumberFormat="1" applyFill="1" applyBorder="1" applyAlignment="1" applyProtection="1">
      <alignment vertical="center"/>
    </xf>
    <xf numFmtId="49" fontId="9" fillId="0" borderId="1" xfId="0" applyNumberFormat="1" applyFont="1" applyFill="1" applyBorder="1" applyAlignment="1" applyProtection="1">
      <alignment vertical="center"/>
    </xf>
    <xf numFmtId="4" fontId="0" fillId="0" borderId="1" xfId="0" applyNumberFormat="1" applyFill="1" applyBorder="1" applyAlignment="1" applyProtection="1">
      <alignment vertical="center"/>
    </xf>
    <xf numFmtId="4" fontId="0" fillId="0" borderId="1" xfId="0" applyNumberFormat="1" applyFill="1" applyBorder="1" applyAlignment="1" applyProtection="1">
      <alignment vertical="center" wrapText="1"/>
    </xf>
    <xf numFmtId="4" fontId="1" fillId="0" borderId="1" xfId="0" applyNumberFormat="1" applyFont="1" applyFill="1" applyBorder="1" applyAlignment="1" applyProtection="1">
      <alignment vertical="center"/>
    </xf>
    <xf numFmtId="49" fontId="2" fillId="0" borderId="1" xfId="1" applyNumberFormat="1" applyFill="1" applyBorder="1" applyAlignment="1" applyProtection="1">
      <alignment vertical="center"/>
    </xf>
    <xf numFmtId="4" fontId="6" fillId="0" borderId="0" xfId="2" applyNumberFormat="1" applyFill="1" applyProtection="1"/>
    <xf numFmtId="4" fontId="8" fillId="0" borderId="0" xfId="2" applyNumberFormat="1" applyFont="1" applyFill="1" applyProtection="1"/>
    <xf numFmtId="49" fontId="10" fillId="0" borderId="1" xfId="3" applyNumberFormat="1" applyFont="1" applyBorder="1" applyAlignment="1" applyProtection="1">
      <alignment vertical="center"/>
    </xf>
    <xf numFmtId="164" fontId="11" fillId="3" borderId="1" xfId="0" applyNumberFormat="1" applyFont="1" applyFill="1" applyBorder="1" applyAlignment="1" applyProtection="1">
      <alignment vertical="center"/>
    </xf>
    <xf numFmtId="49" fontId="11" fillId="3" borderId="1" xfId="0" applyNumberFormat="1" applyFont="1" applyFill="1" applyBorder="1" applyAlignment="1" applyProtection="1">
      <alignment vertical="center"/>
    </xf>
    <xf numFmtId="4" fontId="11" fillId="3" borderId="1" xfId="0" applyNumberFormat="1" applyFont="1" applyFill="1" applyBorder="1" applyAlignment="1" applyProtection="1">
      <alignment vertical="center"/>
    </xf>
    <xf numFmtId="4" fontId="4" fillId="0" borderId="0" xfId="2" applyNumberFormat="1" applyFont="1" applyFill="1" applyProtection="1"/>
    <xf numFmtId="4" fontId="4" fillId="0" borderId="0" xfId="2" applyNumberFormat="1" applyFont="1" applyProtection="1"/>
    <xf numFmtId="49" fontId="2" fillId="0" borderId="1" xfId="0" applyNumberFormat="1" applyFont="1" applyBorder="1" applyAlignment="1" applyProtection="1">
      <alignment vertical="center"/>
    </xf>
    <xf numFmtId="164" fontId="0" fillId="9" borderId="1" xfId="0" applyNumberFormat="1" applyFill="1" applyBorder="1" applyAlignment="1" applyProtection="1">
      <alignment vertical="center"/>
    </xf>
    <xf numFmtId="49" fontId="12" fillId="0" borderId="14" xfId="2" applyNumberFormat="1" applyFont="1" applyBorder="1" applyAlignment="1" applyProtection="1">
      <alignment vertical="center"/>
    </xf>
    <xf numFmtId="0" fontId="0" fillId="0" borderId="0" xfId="0" applyAlignment="1" applyProtection="1">
      <alignment horizontal="left"/>
    </xf>
    <xf numFmtId="164" fontId="13" fillId="0" borderId="1" xfId="0" applyNumberFormat="1" applyFont="1" applyBorder="1" applyAlignment="1" applyProtection="1">
      <alignment vertical="center"/>
    </xf>
    <xf numFmtId="4" fontId="13" fillId="0" borderId="1" xfId="0" applyNumberFormat="1" applyFont="1" applyBorder="1" applyAlignment="1" applyProtection="1">
      <alignment vertical="center"/>
    </xf>
    <xf numFmtId="49" fontId="12" fillId="0" borderId="14" xfId="2" applyNumberFormat="1" applyFont="1" applyFill="1" applyBorder="1" applyAlignment="1" applyProtection="1">
      <alignment vertical="center"/>
    </xf>
    <xf numFmtId="0" fontId="12" fillId="0" borderId="0" xfId="2" applyFont="1"/>
    <xf numFmtId="2" fontId="7" fillId="0" borderId="0" xfId="2" applyNumberFormat="1" applyFont="1"/>
    <xf numFmtId="2" fontId="7" fillId="0" borderId="14" xfId="2" applyNumberFormat="1" applyFont="1" applyFill="1" applyBorder="1" applyProtection="1"/>
    <xf numFmtId="49" fontId="2" fillId="0" borderId="1" xfId="1" applyNumberFormat="1" applyFont="1" applyBorder="1" applyAlignment="1" applyProtection="1">
      <alignment vertical="center"/>
    </xf>
    <xf numFmtId="164" fontId="4" fillId="2" borderId="0" xfId="1" applyNumberFormat="1" applyFont="1" applyFill="1" applyAlignment="1" applyProtection="1">
      <alignment horizontal="center" vertical="center" wrapText="1"/>
    </xf>
    <xf numFmtId="49" fontId="5" fillId="2" borderId="0" xfId="1" applyNumberFormat="1" applyFont="1" applyFill="1" applyAlignment="1" applyProtection="1">
      <alignment horizontal="center" vertical="center" wrapText="1"/>
    </xf>
    <xf numFmtId="49" fontId="4" fillId="2" borderId="0" xfId="1" applyNumberFormat="1" applyFont="1" applyFill="1" applyAlignment="1" applyProtection="1">
      <alignment horizontal="center" vertical="center" wrapText="1"/>
    </xf>
    <xf numFmtId="164" fontId="0" fillId="0" borderId="15" xfId="0" applyNumberFormat="1" applyBorder="1" applyAlignment="1" applyProtection="1">
      <alignment vertical="center"/>
    </xf>
    <xf numFmtId="164" fontId="0" fillId="0" borderId="4" xfId="0" applyNumberFormat="1" applyBorder="1" applyAlignment="1" applyProtection="1">
      <alignment vertical="center"/>
    </xf>
    <xf numFmtId="4" fontId="12" fillId="0" borderId="1" xfId="2" applyNumberFormat="1" applyFont="1" applyBorder="1" applyAlignment="1" applyProtection="1">
      <alignment vertical="center"/>
    </xf>
    <xf numFmtId="49" fontId="2" fillId="0" borderId="1" xfId="0" applyNumberFormat="1" applyFont="1" applyFill="1" applyBorder="1" applyAlignment="1" applyProtection="1">
      <alignment vertical="center"/>
    </xf>
    <xf numFmtId="49" fontId="9" fillId="0" borderId="1" xfId="1" applyNumberFormat="1" applyFont="1" applyFill="1" applyBorder="1" applyAlignment="1" applyProtection="1">
      <alignment vertical="center"/>
    </xf>
    <xf numFmtId="4" fontId="12" fillId="0" borderId="14" xfId="2" applyNumberFormat="1" applyFont="1" applyFill="1" applyBorder="1" applyAlignment="1" applyProtection="1">
      <alignment vertical="center"/>
    </xf>
    <xf numFmtId="4" fontId="12" fillId="0" borderId="0" xfId="2" applyNumberFormat="1" applyFont="1" applyFill="1" applyBorder="1" applyAlignment="1" applyProtection="1">
      <alignment vertical="center"/>
    </xf>
    <xf numFmtId="49" fontId="13" fillId="0" borderId="1" xfId="0" applyNumberFormat="1" applyFont="1" applyFill="1" applyBorder="1" applyAlignment="1" applyProtection="1">
      <alignment vertical="center"/>
    </xf>
    <xf numFmtId="164" fontId="12" fillId="0" borderId="14" xfId="2" applyNumberFormat="1" applyFont="1" applyFill="1" applyBorder="1" applyAlignment="1" applyProtection="1">
      <alignment vertical="center"/>
    </xf>
    <xf numFmtId="0" fontId="12" fillId="0" borderId="14" xfId="2" applyFont="1" applyFill="1" applyBorder="1" applyProtection="1"/>
    <xf numFmtId="4" fontId="12" fillId="0" borderId="1" xfId="2" applyNumberFormat="1" applyFont="1" applyFill="1" applyBorder="1" applyAlignment="1" applyProtection="1">
      <alignment vertical="center"/>
    </xf>
    <xf numFmtId="49" fontId="2" fillId="0" borderId="1" xfId="1" applyNumberFormat="1" applyFont="1" applyFill="1" applyBorder="1" applyAlignment="1" applyProtection="1">
      <alignment vertical="center"/>
    </xf>
    <xf numFmtId="49" fontId="12" fillId="0" borderId="0" xfId="3" applyNumberFormat="1" applyFont="1" applyFill="1" applyAlignment="1" applyProtection="1">
      <alignment vertical="center"/>
    </xf>
    <xf numFmtId="49" fontId="2" fillId="0" borderId="16" xfId="0" applyNumberFormat="1" applyFont="1" applyFill="1" applyBorder="1" applyAlignment="1" applyProtection="1">
      <alignment vertical="center"/>
    </xf>
    <xf numFmtId="49" fontId="12" fillId="0" borderId="14" xfId="3" applyNumberFormat="1" applyFont="1" applyFill="1" applyBorder="1" applyAlignment="1" applyProtection="1">
      <alignment vertical="center"/>
    </xf>
    <xf numFmtId="4" fontId="12" fillId="0" borderId="17" xfId="2" applyNumberFormat="1" applyFont="1" applyFill="1" applyBorder="1" applyAlignment="1" applyProtection="1">
      <alignment vertical="center"/>
    </xf>
    <xf numFmtId="164" fontId="0" fillId="0" borderId="15" xfId="0" applyNumberFormat="1" applyFill="1" applyBorder="1" applyAlignment="1" applyProtection="1">
      <alignment vertical="center"/>
    </xf>
    <xf numFmtId="4" fontId="0" fillId="0" borderId="15" xfId="0" applyNumberFormat="1" applyBorder="1" applyAlignment="1" applyProtection="1">
      <alignment vertical="center"/>
    </xf>
    <xf numFmtId="4" fontId="0" fillId="0" borderId="0" xfId="0" applyNumberFormat="1" applyBorder="1" applyAlignment="1" applyProtection="1">
      <alignment vertical="center" wrapText="1"/>
    </xf>
    <xf numFmtId="164" fontId="3" fillId="10" borderId="2" xfId="1" applyNumberFormat="1" applyFont="1" applyFill="1" applyBorder="1" applyAlignment="1" applyProtection="1">
      <alignment horizontal="center" vertical="center"/>
    </xf>
    <xf numFmtId="164" fontId="2" fillId="10" borderId="2" xfId="1" applyNumberFormat="1" applyFill="1" applyBorder="1" applyAlignment="1" applyProtection="1">
      <alignment horizontal="center" vertical="center"/>
    </xf>
    <xf numFmtId="164" fontId="4" fillId="10" borderId="0" xfId="1" applyNumberFormat="1" applyFont="1" applyFill="1" applyAlignment="1" applyProtection="1">
      <alignment horizontal="center" vertical="center" wrapText="1"/>
    </xf>
    <xf numFmtId="164" fontId="4" fillId="8" borderId="2" xfId="1" applyNumberFormat="1" applyFont="1" applyFill="1" applyBorder="1" applyAlignment="1" applyProtection="1">
      <alignment horizontal="center" vertical="center" wrapText="1"/>
    </xf>
    <xf numFmtId="164" fontId="4" fillId="8" borderId="3" xfId="1" applyNumberFormat="1" applyFont="1" applyFill="1" applyBorder="1" applyAlignment="1" applyProtection="1">
      <alignment horizontal="center" vertical="center" wrapText="1"/>
    </xf>
    <xf numFmtId="164" fontId="4" fillId="8" borderId="4" xfId="1" applyNumberFormat="1" applyFont="1" applyFill="1" applyBorder="1" applyAlignment="1" applyProtection="1">
      <alignment horizontal="center" vertical="center" wrapText="1"/>
    </xf>
    <xf numFmtId="164" fontId="4" fillId="4" borderId="3" xfId="1" applyNumberFormat="1" applyFont="1" applyFill="1" applyBorder="1" applyAlignment="1" applyProtection="1">
      <alignment horizontal="center" vertical="center" wrapText="1"/>
    </xf>
    <xf numFmtId="164" fontId="4" fillId="4" borderId="4" xfId="1" applyNumberFormat="1" applyFont="1" applyFill="1" applyBorder="1" applyAlignment="1" applyProtection="1">
      <alignment horizontal="center" vertical="center" wrapText="1"/>
    </xf>
    <xf numFmtId="164" fontId="4" fillId="4" borderId="2" xfId="1" applyNumberFormat="1" applyFont="1" applyFill="1" applyBorder="1" applyAlignment="1" applyProtection="1">
      <alignment horizontal="center" vertical="center" wrapText="1"/>
    </xf>
    <xf numFmtId="164" fontId="4" fillId="10" borderId="2" xfId="1" applyNumberFormat="1" applyFont="1" applyFill="1" applyBorder="1" applyAlignment="1" applyProtection="1">
      <alignment horizontal="center" vertical="center" wrapText="1"/>
    </xf>
    <xf numFmtId="164" fontId="4" fillId="10" borderId="5" xfId="1" applyNumberFormat="1" applyFont="1" applyFill="1" applyBorder="1" applyAlignment="1" applyProtection="1">
      <alignment horizontal="center" vertical="center" wrapText="1"/>
    </xf>
    <xf numFmtId="164" fontId="4" fillId="5" borderId="0" xfId="1" applyNumberFormat="1" applyFont="1" applyFill="1" applyAlignment="1" applyProtection="1">
      <alignment horizontal="center" vertical="center" wrapText="1"/>
    </xf>
  </cellXfs>
  <cellStyles count="4">
    <cellStyle name="Normální" xfId="0" builtinId="0"/>
    <cellStyle name="Normální 11" xfId="3"/>
    <cellStyle name="Normální 2" xfId="1"/>
    <cellStyle name="Normální 3" xfId="2"/>
  </cellStyles>
  <dxfs count="0"/>
  <tableStyles count="0" defaultTableStyle="TableStyleMedium9" defaultPivotStyle="PivotStyleLight16"/>
  <colors>
    <mruColors>
      <color rgb="FFF9EEED"/>
      <color rgb="FFFFCCFF"/>
      <color rgb="FF89FF89"/>
      <color rgb="FF66FF66"/>
      <color rgb="FF00FF00"/>
      <color rgb="FFF9D3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tabSelected="1" workbookViewId="0">
      <selection activeCell="D1" sqref="D1:T1"/>
    </sheetView>
  </sheetViews>
  <sheetFormatPr defaultColWidth="7.875" defaultRowHeight="15.75" x14ac:dyDescent="0.25"/>
  <cols>
    <col min="1" max="1" width="10.625" style="18" customWidth="1"/>
    <col min="2" max="2" width="18.875" style="18" customWidth="1"/>
    <col min="3" max="3" width="13.125" style="18" customWidth="1"/>
    <col min="4" max="4" width="10" style="18" customWidth="1"/>
    <col min="5" max="13" width="10" style="19" hidden="1" customWidth="1"/>
    <col min="14" max="14" width="10" style="18" hidden="1" customWidth="1"/>
    <col min="15" max="16384" width="7.875" style="18"/>
  </cols>
  <sheetData>
    <row r="1" spans="1:14" ht="42.75" x14ac:dyDescent="0.25">
      <c r="A1" s="36" t="s">
        <v>424</v>
      </c>
      <c r="B1" s="37" t="s">
        <v>423</v>
      </c>
      <c r="C1" s="14" t="s">
        <v>920</v>
      </c>
    </row>
    <row r="2" spans="1:14" x14ac:dyDescent="0.25">
      <c r="A2" s="38">
        <v>1</v>
      </c>
      <c r="B2" s="21" t="s">
        <v>422</v>
      </c>
      <c r="C2" s="39">
        <f>SUM(E2:M2)</f>
        <v>114038</v>
      </c>
      <c r="E2" s="55">
        <f>SUMIFS('Kancelář tajemník'!I:I,'Kancelář tajemník'!J:J,A2)</f>
        <v>0</v>
      </c>
      <c r="F2" s="55">
        <f>SUMIFS('Staveb.úřad a ŽP'!J:J,'Staveb.úřad a ŽP'!K:K,A2)</f>
        <v>5570</v>
      </c>
      <c r="G2" s="56">
        <f>SUMIFS('Finanční odbor'!J:J,'Finanční odbor'!K:K,A2)</f>
        <v>106710</v>
      </c>
      <c r="H2" s="56">
        <f>SUMIFS('Správa maj., inv. rozvoje'!J:J,'Správa maj., inv. rozvoje'!K:K,A2)</f>
        <v>101</v>
      </c>
      <c r="I2" s="56">
        <f>SUMIFS('Sociální věci'!J:J,'Sociální věci'!K:K,A2)</f>
        <v>0</v>
      </c>
      <c r="J2" s="56">
        <f>SUMIFS('Správní činnosti'!J:J,'Správní činnosti'!K:K,A2)</f>
        <v>1657</v>
      </c>
      <c r="K2" s="56">
        <f>SUMIFS('Vnější vztahy'!J:J,'Vnější vztahy'!K:K,A2)</f>
        <v>0</v>
      </c>
      <c r="L2" s="56">
        <f>SUMIFS('Městský úřad'!J:J,'Městský úřad'!K:K,A2)</f>
        <v>0</v>
      </c>
      <c r="M2" s="55">
        <f>SUMIFS('Městská policie'!I:I,'Městská policie'!J:J,A2)</f>
        <v>0</v>
      </c>
    </row>
    <row r="3" spans="1:14" x14ac:dyDescent="0.25">
      <c r="A3" s="38">
        <v>2</v>
      </c>
      <c r="B3" s="21" t="s">
        <v>421</v>
      </c>
      <c r="C3" s="39">
        <f>SUM(E3:M3)</f>
        <v>27025.5</v>
      </c>
      <c r="E3" s="55">
        <f>SUMIFS('Kancelář tajemník'!I:I,'Kancelář tajemník'!J:J,A3)</f>
        <v>0</v>
      </c>
      <c r="F3" s="55">
        <f>SUMIFS('Staveb.úřad a ŽP'!J:J,'Staveb.úřad a ŽP'!K:K,A3)</f>
        <v>1720</v>
      </c>
      <c r="G3" s="56">
        <f>SUMIFS('Finanční odbor'!J:J,'Finanční odbor'!K:K,A3)</f>
        <v>2</v>
      </c>
      <c r="H3" s="56">
        <f>SUMIFS('Správa maj., inv. rozvoje'!J:J,'Správa maj., inv. rozvoje'!K:K,A3)</f>
        <v>16162.500000000002</v>
      </c>
      <c r="I3" s="56">
        <f>SUMIFS('Sociální věci'!J:J,'Sociální věci'!K:K,A3)</f>
        <v>0</v>
      </c>
      <c r="J3" s="56">
        <f>SUMIFS('Správní činnosti'!J:J,'Správní činnosti'!K:K,A3)</f>
        <v>8091</v>
      </c>
      <c r="K3" s="56">
        <f>SUMIFS('Vnější vztahy'!J:J,'Vnější vztahy'!K:K,A3)</f>
        <v>0</v>
      </c>
      <c r="L3" s="56">
        <f>SUMIFS('Městský úřad'!J:J,'Městský úřad'!K:K,A3)</f>
        <v>0</v>
      </c>
      <c r="M3" s="55">
        <f>SUMIFS('Městská policie'!I:I,'Městská policie'!J:J,A3)</f>
        <v>1050</v>
      </c>
    </row>
    <row r="4" spans="1:14" x14ac:dyDescent="0.25">
      <c r="A4" s="38">
        <v>3</v>
      </c>
      <c r="B4" s="21" t="s">
        <v>420</v>
      </c>
      <c r="C4" s="39">
        <f>SUM(E4:M4)</f>
        <v>200</v>
      </c>
      <c r="E4" s="55">
        <f>SUMIFS('Kancelář tajemník'!I:I,'Kancelář tajemník'!J:J,A4)</f>
        <v>0</v>
      </c>
      <c r="F4" s="55">
        <f>SUMIFS('Staveb.úřad a ŽP'!J:J,'Staveb.úřad a ŽP'!K:K,A4)</f>
        <v>0</v>
      </c>
      <c r="G4" s="56">
        <f>SUMIFS('Finanční odbor'!J:J,'Finanční odbor'!K:K,A4)</f>
        <v>0</v>
      </c>
      <c r="H4" s="56">
        <f>SUMIFS('Správa maj., inv. rozvoje'!J:J,'Správa maj., inv. rozvoje'!K:K,A4)</f>
        <v>200</v>
      </c>
      <c r="I4" s="56">
        <f>SUMIFS('Sociální věci'!J:J,'Sociální věci'!K:K,A4)</f>
        <v>0</v>
      </c>
      <c r="J4" s="56">
        <f>SUMIFS('Správní činnosti'!J:J,'Správní činnosti'!K:K,A4)</f>
        <v>0</v>
      </c>
      <c r="K4" s="56">
        <f>SUMIFS('Vnější vztahy'!J:J,'Vnější vztahy'!K:K,A4)</f>
        <v>0</v>
      </c>
      <c r="L4" s="56">
        <f>SUMIFS('Městský úřad'!J:J,'Městský úřad'!K:K,A4)</f>
        <v>0</v>
      </c>
      <c r="M4" s="55">
        <f>SUMIFS('Městská policie'!I:I,'Městská policie'!J:J,A4)</f>
        <v>0</v>
      </c>
    </row>
    <row r="5" spans="1:14" x14ac:dyDescent="0.25">
      <c r="A5" s="38">
        <v>4</v>
      </c>
      <c r="B5" s="21" t="s">
        <v>419</v>
      </c>
      <c r="C5" s="39">
        <f>SUM(E5:M5)</f>
        <v>31097.4</v>
      </c>
      <c r="E5" s="55">
        <f>SUMIFS('Kancelář tajemník'!I:I,'Kancelář tajemník'!J:J,A5)</f>
        <v>41.3</v>
      </c>
      <c r="F5" s="55">
        <f>SUMIFS('Staveb.úřad a ŽP'!J:J,'Staveb.úřad a ŽP'!K:K,A5)</f>
        <v>0</v>
      </c>
      <c r="G5" s="56">
        <f>SUMIFS('Finanční odbor'!J:J,'Finanční odbor'!K:K,A5)</f>
        <v>26094.7</v>
      </c>
      <c r="H5" s="56">
        <f>SUMIFS('Správa maj., inv. rozvoje'!J:J,'Správa maj., inv. rozvoje'!K:K,A5)</f>
        <v>0</v>
      </c>
      <c r="I5" s="56">
        <f>SUMIFS('Sociální věci'!J:J,'Sociální věci'!K:K,A5)</f>
        <v>3832.4</v>
      </c>
      <c r="J5" s="56">
        <f>SUMIFS('Správní činnosti'!J:J,'Správní činnosti'!K:K,A5)</f>
        <v>60</v>
      </c>
      <c r="K5" s="56">
        <f>SUMIFS('Vnější vztahy'!J:J,'Vnější vztahy'!K:K,A5)</f>
        <v>0</v>
      </c>
      <c r="L5" s="56">
        <f>SUMIFS('Městský úřad'!J:J,'Městský úřad'!K:K,A5)</f>
        <v>1067</v>
      </c>
      <c r="M5" s="55">
        <f>SUMIFS('Městská policie'!I:I,'Městská policie'!J:J,A5)</f>
        <v>2</v>
      </c>
    </row>
    <row r="6" spans="1:14" x14ac:dyDescent="0.25">
      <c r="A6" s="40" t="s">
        <v>418</v>
      </c>
      <c r="B6" s="28"/>
      <c r="C6" s="41">
        <f>SUM(C2:C5)</f>
        <v>172360.9</v>
      </c>
      <c r="E6" s="61">
        <f t="shared" ref="E6:M6" si="0">SUM(E2:E5)</f>
        <v>41.3</v>
      </c>
      <c r="F6" s="61">
        <f t="shared" si="0"/>
        <v>7290</v>
      </c>
      <c r="G6" s="61">
        <f t="shared" si="0"/>
        <v>132806.70000000001</v>
      </c>
      <c r="H6" s="61">
        <f t="shared" si="0"/>
        <v>16463.5</v>
      </c>
      <c r="I6" s="61">
        <f t="shared" si="0"/>
        <v>3832.4</v>
      </c>
      <c r="J6" s="61">
        <f t="shared" si="0"/>
        <v>9808</v>
      </c>
      <c r="K6" s="61">
        <f t="shared" si="0"/>
        <v>0</v>
      </c>
      <c r="L6" s="61">
        <f t="shared" si="0"/>
        <v>1067</v>
      </c>
      <c r="M6" s="61">
        <f t="shared" si="0"/>
        <v>1052</v>
      </c>
      <c r="N6" s="62">
        <f>SUM(E6:M6)</f>
        <v>172360.9</v>
      </c>
    </row>
    <row r="7" spans="1:14" x14ac:dyDescent="0.25">
      <c r="A7" s="38"/>
      <c r="B7" s="21"/>
      <c r="C7" s="42"/>
      <c r="E7" s="55"/>
      <c r="F7" s="55"/>
      <c r="G7" s="56"/>
      <c r="H7" s="56"/>
      <c r="I7" s="56"/>
      <c r="J7" s="56"/>
      <c r="K7" s="56"/>
      <c r="L7" s="56"/>
      <c r="M7" s="55">
        <f>SUMIFS('Městská policie'!I:I,'Městská policie'!J:J,A7)</f>
        <v>0</v>
      </c>
    </row>
    <row r="8" spans="1:14" x14ac:dyDescent="0.25">
      <c r="A8" s="38">
        <v>5</v>
      </c>
      <c r="B8" s="21" t="s">
        <v>417</v>
      </c>
      <c r="C8" s="39">
        <f>SUM(E8:M8)</f>
        <v>136877.50000000003</v>
      </c>
      <c r="E8" s="55">
        <f>SUMIFS('Kancelář tajemník'!I:I,'Kancelář tajemník'!J:J,A8)</f>
        <v>600</v>
      </c>
      <c r="F8" s="55">
        <f>SUMIFS('Staveb.úřad a ŽP'!J:J,'Staveb.úřad a ŽP'!K:K,A8)</f>
        <v>8600</v>
      </c>
      <c r="G8" s="56">
        <f>SUMIFS('Finanční odbor'!J:J,'Finanční odbor'!K:K,A8)</f>
        <v>42986.3</v>
      </c>
      <c r="H8" s="56">
        <f>SUMIFS('Správa maj., inv. rozvoje'!J:J,'Správa maj., inv. rozvoje'!K:K,A8)</f>
        <v>15999</v>
      </c>
      <c r="I8" s="56">
        <f>SUMIFS('Sociální věci'!J:J,'Sociální věci'!K:K,A8)</f>
        <v>6255.1999999999989</v>
      </c>
      <c r="J8" s="56">
        <f>SUMIFS('Správní činnosti'!J:J,'Správní činnosti'!K:K,A8)</f>
        <v>5846.5</v>
      </c>
      <c r="K8" s="56">
        <f>SUMIFS('Vnější vztahy'!J:J,'Vnější vztahy'!K:K,A8)</f>
        <v>3000</v>
      </c>
      <c r="L8" s="56">
        <f>SUMIFS('Městský úřad'!J:J,'Městský úřad'!K:K,A8)</f>
        <v>49673.400000000009</v>
      </c>
      <c r="M8" s="55">
        <f>SUMIFS('Městská policie'!I:I,'Městská policie'!J:J,A8)</f>
        <v>3917.1000000000004</v>
      </c>
    </row>
    <row r="9" spans="1:14" x14ac:dyDescent="0.25">
      <c r="A9" s="38">
        <v>6</v>
      </c>
      <c r="B9" s="21" t="s">
        <v>416</v>
      </c>
      <c r="C9" s="39">
        <f>SUM(E9:M9)</f>
        <v>94750</v>
      </c>
      <c r="E9" s="55">
        <f>SUMIFS('Kancelář tajemník'!I:I,'Kancelář tajemník'!J:J,A9)</f>
        <v>0</v>
      </c>
      <c r="F9" s="55">
        <f>SUMIFS('Staveb.úřad a ŽP'!J:J,'Staveb.úřad a ŽP'!K:K,A9)</f>
        <v>0</v>
      </c>
      <c r="G9" s="56">
        <f>SUMIFS('Finanční odbor'!J:J,'Finanční odbor'!K:K,A9)</f>
        <v>1000</v>
      </c>
      <c r="H9" s="56">
        <f>SUMIFS('Správa maj., inv. rozvoje'!J:J,'Správa maj., inv. rozvoje'!K:K,A9)</f>
        <v>90200</v>
      </c>
      <c r="I9" s="56">
        <f>SUMIFS('Sociální věci'!J:J,'Sociální věci'!K:K,A9)</f>
        <v>0</v>
      </c>
      <c r="J9" s="56">
        <f>SUMIFS('Správní činnosti'!J:J,'Správní činnosti'!K:K,A9)</f>
        <v>3400</v>
      </c>
      <c r="K9" s="56">
        <f>SUMIFS('Vnější vztahy'!J:J,'Vnější vztahy'!K:K,A9)</f>
        <v>0</v>
      </c>
      <c r="L9" s="56">
        <f>SUMIFS('Městský úřad'!J:J,'Městský úřad'!K:K,A9)</f>
        <v>0</v>
      </c>
      <c r="M9" s="55">
        <f>SUMIFS('Městská policie'!I:I,'Městská policie'!J:J,A9)</f>
        <v>150</v>
      </c>
    </row>
    <row r="10" spans="1:14" x14ac:dyDescent="0.25">
      <c r="A10" s="40" t="s">
        <v>415</v>
      </c>
      <c r="B10" s="28"/>
      <c r="C10" s="41">
        <f>SUM(C8:C9)</f>
        <v>231627.50000000003</v>
      </c>
      <c r="E10" s="61">
        <f t="shared" ref="E10:M10" si="1">SUM(E8:E9)</f>
        <v>600</v>
      </c>
      <c r="F10" s="61">
        <f t="shared" si="1"/>
        <v>8600</v>
      </c>
      <c r="G10" s="61">
        <f t="shared" si="1"/>
        <v>43986.3</v>
      </c>
      <c r="H10" s="61">
        <f t="shared" si="1"/>
        <v>106199</v>
      </c>
      <c r="I10" s="61">
        <f t="shared" si="1"/>
        <v>6255.1999999999989</v>
      </c>
      <c r="J10" s="61">
        <f t="shared" si="1"/>
        <v>9246.5</v>
      </c>
      <c r="K10" s="61">
        <f t="shared" si="1"/>
        <v>3000</v>
      </c>
      <c r="L10" s="61">
        <f t="shared" si="1"/>
        <v>49673.400000000009</v>
      </c>
      <c r="M10" s="61">
        <f t="shared" si="1"/>
        <v>4067.1000000000004</v>
      </c>
      <c r="N10" s="19">
        <f>SUM(E10:M10)</f>
        <v>231627.50000000003</v>
      </c>
    </row>
    <row r="11" spans="1:14" x14ac:dyDescent="0.25">
      <c r="A11" s="38"/>
      <c r="B11" s="21"/>
      <c r="C11" s="42"/>
      <c r="E11" s="55"/>
      <c r="F11" s="55"/>
      <c r="G11" s="56"/>
      <c r="H11" s="56"/>
      <c r="I11" s="56"/>
      <c r="J11" s="56"/>
      <c r="K11" s="56"/>
      <c r="L11" s="56"/>
      <c r="M11" s="55">
        <f>SUMIFS('Městská policie'!I:I,'Městská policie'!J:J,A11)</f>
        <v>0</v>
      </c>
    </row>
    <row r="12" spans="1:14" x14ac:dyDescent="0.25">
      <c r="A12" s="38">
        <v>8</v>
      </c>
      <c r="B12" s="21" t="s">
        <v>414</v>
      </c>
      <c r="C12" s="39">
        <f>SUM(E12:M12)</f>
        <v>59266.599999999991</v>
      </c>
      <c r="E12" s="55">
        <f>SUMIFS('Kancelář tajemník'!I:I,'Kancelář tajemník'!J:J,A12)</f>
        <v>0</v>
      </c>
      <c r="F12" s="55">
        <f>SUMIFS('Staveb.úřad a ŽP'!J:J,'Staveb.úřad a ŽP'!K:K,A12)</f>
        <v>0</v>
      </c>
      <c r="G12" s="56">
        <f>SUMIFS('Finanční odbor'!J:J,'Finanční odbor'!K:K,A12)</f>
        <v>59266.599999999991</v>
      </c>
      <c r="H12" s="56">
        <f>SUMIFS('Správa maj., inv. rozvoje'!J:J,'Správa maj., inv. rozvoje'!K:K,A12)</f>
        <v>0</v>
      </c>
      <c r="I12" s="56">
        <f>SUMIFS('Sociální věci'!J:J,'Sociální věci'!K:K,A12)</f>
        <v>0</v>
      </c>
      <c r="J12" s="56">
        <f>SUMIFS('Správní činnosti'!J:J,'Správní činnosti'!K:K,A12)</f>
        <v>0</v>
      </c>
      <c r="K12" s="56">
        <f>SUMIFS('Vnější vztahy'!J:J,'Vnější vztahy'!K:K,A12)</f>
        <v>0</v>
      </c>
      <c r="L12" s="56">
        <f>SUMIFS('Městský úřad'!J:J,'Městský úřad'!K:K,A12)</f>
        <v>0</v>
      </c>
      <c r="M12" s="55">
        <f>SUMIFS('Městská policie'!I:I,'Městská policie'!J:J,A12)</f>
        <v>0</v>
      </c>
      <c r="N12" s="19">
        <f>SUM(E12:M12)</f>
        <v>59266.599999999991</v>
      </c>
    </row>
    <row r="13" spans="1:14" x14ac:dyDescent="0.25">
      <c r="A13" s="40" t="s">
        <v>413</v>
      </c>
      <c r="B13" s="28"/>
      <c r="C13" s="41">
        <f>C12</f>
        <v>59266.599999999991</v>
      </c>
      <c r="J13" s="55"/>
    </row>
    <row r="14" spans="1:14" x14ac:dyDescent="0.25">
      <c r="A14" s="38"/>
      <c r="B14" s="21"/>
      <c r="C14" s="42"/>
    </row>
    <row r="15" spans="1:14" x14ac:dyDescent="0.25">
      <c r="A15" s="38"/>
      <c r="B15" s="21"/>
      <c r="C15" s="42"/>
    </row>
    <row r="16" spans="1:14" x14ac:dyDescent="0.25">
      <c r="A16" s="43" t="s">
        <v>5</v>
      </c>
      <c r="B16" s="20"/>
      <c r="C16" s="44">
        <f>C6</f>
        <v>172360.9</v>
      </c>
    </row>
    <row r="17" spans="1:3" x14ac:dyDescent="0.25">
      <c r="A17" s="43" t="s">
        <v>6</v>
      </c>
      <c r="B17" s="20"/>
      <c r="C17" s="44">
        <f>C10</f>
        <v>231627.50000000003</v>
      </c>
    </row>
    <row r="18" spans="1:3" x14ac:dyDescent="0.25">
      <c r="A18" s="43" t="s">
        <v>7</v>
      </c>
      <c r="B18" s="20"/>
      <c r="C18" s="44">
        <f>C13</f>
        <v>59266.599999999991</v>
      </c>
    </row>
    <row r="19" spans="1:3" x14ac:dyDescent="0.25">
      <c r="A19" s="43" t="s">
        <v>8</v>
      </c>
      <c r="B19" s="20"/>
      <c r="C19" s="44">
        <f>C16-C17</f>
        <v>-59266.600000000035</v>
      </c>
    </row>
    <row r="20" spans="1:3" x14ac:dyDescent="0.25">
      <c r="A20" s="45" t="s">
        <v>9</v>
      </c>
      <c r="B20" s="46"/>
      <c r="C20" s="47">
        <f>C16-C17+C18</f>
        <v>0</v>
      </c>
    </row>
  </sheetData>
  <pageMargins left="0.7" right="0.7" top="0.78740157499999996" bottom="0.78740157499999996" header="0.3" footer="0.3"/>
  <pageSetup paperSize="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zoomScaleNormal="100" workbookViewId="0">
      <selection activeCell="K32" sqref="K32"/>
    </sheetView>
  </sheetViews>
  <sheetFormatPr defaultRowHeight="14.25" x14ac:dyDescent="0.2"/>
  <cols>
    <col min="1" max="1" width="6.375" style="1" customWidth="1"/>
    <col min="2" max="2" width="31.125" style="2" customWidth="1"/>
    <col min="3" max="3" width="5.875" style="1" customWidth="1"/>
    <col min="4" max="4" width="35.875" style="2" customWidth="1"/>
    <col min="5" max="5" width="8.875" style="1" customWidth="1"/>
    <col min="6" max="6" width="34.125" style="2" customWidth="1"/>
    <col min="7" max="9" width="13.875" style="3" customWidth="1"/>
    <col min="10" max="10" width="8.75" hidden="1" customWidth="1"/>
  </cols>
  <sheetData>
    <row r="1" spans="1:10" ht="45" customHeight="1" x14ac:dyDescent="0.2">
      <c r="A1" s="74" t="s">
        <v>0</v>
      </c>
      <c r="B1" s="75" t="s">
        <v>293</v>
      </c>
      <c r="C1" s="74" t="s">
        <v>1</v>
      </c>
      <c r="D1" s="75" t="s">
        <v>2</v>
      </c>
      <c r="E1" s="74" t="s">
        <v>3</v>
      </c>
      <c r="F1" s="76" t="s">
        <v>850</v>
      </c>
      <c r="G1" s="14" t="s">
        <v>526</v>
      </c>
      <c r="H1" s="14" t="s">
        <v>527</v>
      </c>
      <c r="I1" s="14" t="s">
        <v>920</v>
      </c>
    </row>
    <row r="2" spans="1:10" s="15" customFormat="1" ht="15.6" customHeight="1" x14ac:dyDescent="0.2">
      <c r="A2" s="105" t="s">
        <v>272</v>
      </c>
      <c r="B2" s="105"/>
      <c r="C2" s="105"/>
      <c r="D2" s="105"/>
      <c r="E2" s="105"/>
      <c r="F2" s="105"/>
      <c r="G2" s="105"/>
      <c r="H2" s="105"/>
      <c r="I2" s="106"/>
    </row>
    <row r="3" spans="1:10" x14ac:dyDescent="0.2">
      <c r="A3" s="7"/>
      <c r="B3" s="8"/>
      <c r="C3" s="7">
        <v>4121</v>
      </c>
      <c r="D3" s="8" t="s">
        <v>135</v>
      </c>
      <c r="E3" s="7">
        <v>4</v>
      </c>
      <c r="F3" s="63" t="s">
        <v>909</v>
      </c>
      <c r="G3" s="9"/>
      <c r="H3" s="9"/>
      <c r="I3" s="10">
        <v>2</v>
      </c>
      <c r="J3" t="str">
        <f t="shared" ref="J3:J5" si="0">LEFT(C3,1)</f>
        <v>4</v>
      </c>
    </row>
    <row r="4" spans="1:10" x14ac:dyDescent="0.2">
      <c r="A4" s="7">
        <v>2219</v>
      </c>
      <c r="B4" s="8" t="s">
        <v>115</v>
      </c>
      <c r="C4" s="7">
        <v>2111</v>
      </c>
      <c r="D4" s="8" t="s">
        <v>412</v>
      </c>
      <c r="E4" s="7"/>
      <c r="F4" s="8" t="s">
        <v>250</v>
      </c>
      <c r="G4" s="9">
        <v>1000</v>
      </c>
      <c r="H4" s="9">
        <v>1000</v>
      </c>
      <c r="I4" s="10">
        <v>1000</v>
      </c>
      <c r="J4" t="str">
        <f t="shared" si="0"/>
        <v>2</v>
      </c>
    </row>
    <row r="5" spans="1:10" x14ac:dyDescent="0.2">
      <c r="A5" s="7">
        <v>5311</v>
      </c>
      <c r="B5" s="8" t="s">
        <v>251</v>
      </c>
      <c r="C5" s="7">
        <v>2212</v>
      </c>
      <c r="D5" s="8" t="s">
        <v>409</v>
      </c>
      <c r="E5" s="7"/>
      <c r="F5" s="8" t="s">
        <v>252</v>
      </c>
      <c r="G5" s="9">
        <v>40</v>
      </c>
      <c r="H5" s="9">
        <v>40</v>
      </c>
      <c r="I5" s="10">
        <v>50</v>
      </c>
      <c r="J5" t="str">
        <f t="shared" si="0"/>
        <v>2</v>
      </c>
    </row>
    <row r="6" spans="1:10" x14ac:dyDescent="0.2">
      <c r="A6" s="33" t="s">
        <v>380</v>
      </c>
      <c r="B6" s="34"/>
      <c r="C6" s="33"/>
      <c r="D6" s="34"/>
      <c r="E6" s="33"/>
      <c r="F6" s="34"/>
      <c r="G6" s="35">
        <f>SUM(G3:G5)</f>
        <v>1040</v>
      </c>
      <c r="H6" s="35">
        <f t="shared" ref="H6:I6" si="1">SUM(H3:H5)</f>
        <v>1040</v>
      </c>
      <c r="I6" s="35">
        <f t="shared" si="1"/>
        <v>1052</v>
      </c>
      <c r="J6" t="str">
        <f t="shared" ref="J6:J37" si="2">LEFT(C6,1)</f>
        <v/>
      </c>
    </row>
    <row r="7" spans="1:10" x14ac:dyDescent="0.2">
      <c r="A7" s="7">
        <v>5311</v>
      </c>
      <c r="B7" s="8" t="s">
        <v>251</v>
      </c>
      <c r="C7" s="7">
        <v>5011</v>
      </c>
      <c r="D7" s="8" t="s">
        <v>393</v>
      </c>
      <c r="E7" s="7"/>
      <c r="F7" s="63" t="s">
        <v>253</v>
      </c>
      <c r="G7" s="9">
        <v>2375.6</v>
      </c>
      <c r="H7" s="9">
        <v>2375.6</v>
      </c>
      <c r="I7" s="10">
        <v>2454.5</v>
      </c>
      <c r="J7" t="str">
        <f t="shared" si="2"/>
        <v>5</v>
      </c>
    </row>
    <row r="8" spans="1:10" x14ac:dyDescent="0.2">
      <c r="A8" s="7">
        <v>5311</v>
      </c>
      <c r="B8" s="8" t="s">
        <v>251</v>
      </c>
      <c r="C8" s="7">
        <v>5031</v>
      </c>
      <c r="D8" s="17" t="s">
        <v>385</v>
      </c>
      <c r="E8" s="7"/>
      <c r="F8" s="8" t="s">
        <v>254</v>
      </c>
      <c r="G8" s="9">
        <v>589.20000000000005</v>
      </c>
      <c r="H8" s="9">
        <v>589.20000000000005</v>
      </c>
      <c r="I8" s="10">
        <v>608.79999999999995</v>
      </c>
      <c r="J8" t="str">
        <f t="shared" si="2"/>
        <v>5</v>
      </c>
    </row>
    <row r="9" spans="1:10" x14ac:dyDescent="0.2">
      <c r="A9" s="7">
        <v>5311</v>
      </c>
      <c r="B9" s="8" t="s">
        <v>251</v>
      </c>
      <c r="C9" s="7">
        <v>5032</v>
      </c>
      <c r="D9" s="8" t="s">
        <v>387</v>
      </c>
      <c r="E9" s="7"/>
      <c r="F9" s="8" t="s">
        <v>255</v>
      </c>
      <c r="G9" s="9">
        <v>213.8</v>
      </c>
      <c r="H9" s="9">
        <v>213.8</v>
      </c>
      <c r="I9" s="10">
        <v>220.9</v>
      </c>
      <c r="J9" t="str">
        <f t="shared" si="2"/>
        <v>5</v>
      </c>
    </row>
    <row r="10" spans="1:10" x14ac:dyDescent="0.2">
      <c r="A10" s="7">
        <v>5311</v>
      </c>
      <c r="B10" s="8" t="s">
        <v>251</v>
      </c>
      <c r="C10" s="7">
        <v>5038</v>
      </c>
      <c r="D10" s="8" t="s">
        <v>144</v>
      </c>
      <c r="E10" s="7"/>
      <c r="F10" s="8" t="s">
        <v>256</v>
      </c>
      <c r="G10" s="9">
        <v>10</v>
      </c>
      <c r="H10" s="9">
        <v>10</v>
      </c>
      <c r="I10" s="10">
        <v>10.3</v>
      </c>
      <c r="J10" t="str">
        <f t="shared" si="2"/>
        <v>5</v>
      </c>
    </row>
    <row r="11" spans="1:10" x14ac:dyDescent="0.2">
      <c r="A11" s="7">
        <v>5311</v>
      </c>
      <c r="B11" s="8" t="s">
        <v>251</v>
      </c>
      <c r="C11" s="7">
        <v>5134</v>
      </c>
      <c r="D11" s="8" t="s">
        <v>257</v>
      </c>
      <c r="E11" s="7"/>
      <c r="F11" s="8" t="s">
        <v>258</v>
      </c>
      <c r="G11" s="9">
        <v>60</v>
      </c>
      <c r="H11" s="9">
        <v>60</v>
      </c>
      <c r="I11" s="10">
        <v>60</v>
      </c>
      <c r="J11" t="str">
        <f t="shared" si="2"/>
        <v>5</v>
      </c>
    </row>
    <row r="12" spans="1:10" x14ac:dyDescent="0.2">
      <c r="A12" s="7">
        <v>5311</v>
      </c>
      <c r="B12" s="8" t="s">
        <v>251</v>
      </c>
      <c r="C12" s="7">
        <v>5136</v>
      </c>
      <c r="D12" s="8" t="s">
        <v>501</v>
      </c>
      <c r="E12" s="7"/>
      <c r="F12" s="8" t="s">
        <v>259</v>
      </c>
      <c r="G12" s="9">
        <v>4</v>
      </c>
      <c r="H12" s="9">
        <v>4</v>
      </c>
      <c r="I12" s="10">
        <v>2</v>
      </c>
      <c r="J12" t="str">
        <f t="shared" si="2"/>
        <v>5</v>
      </c>
    </row>
    <row r="13" spans="1:10" x14ac:dyDescent="0.2">
      <c r="A13" s="7">
        <v>5311</v>
      </c>
      <c r="B13" s="8" t="s">
        <v>251</v>
      </c>
      <c r="C13" s="7">
        <v>5137</v>
      </c>
      <c r="D13" s="8" t="s">
        <v>391</v>
      </c>
      <c r="E13" s="7"/>
      <c r="F13" s="8" t="s">
        <v>260</v>
      </c>
      <c r="G13" s="9">
        <v>50</v>
      </c>
      <c r="H13" s="9">
        <v>50</v>
      </c>
      <c r="I13" s="10">
        <v>30</v>
      </c>
      <c r="J13" t="str">
        <f t="shared" si="2"/>
        <v>5</v>
      </c>
    </row>
    <row r="14" spans="1:10" x14ac:dyDescent="0.2">
      <c r="A14" s="7">
        <v>5311</v>
      </c>
      <c r="B14" s="8" t="s">
        <v>251</v>
      </c>
      <c r="C14" s="7">
        <v>5139</v>
      </c>
      <c r="D14" s="8" t="s">
        <v>392</v>
      </c>
      <c r="E14" s="7"/>
      <c r="F14" s="8" t="s">
        <v>261</v>
      </c>
      <c r="G14" s="9">
        <v>50</v>
      </c>
      <c r="H14" s="9">
        <v>50</v>
      </c>
      <c r="I14" s="10">
        <v>30</v>
      </c>
      <c r="J14" t="str">
        <f t="shared" si="2"/>
        <v>5</v>
      </c>
    </row>
    <row r="15" spans="1:10" x14ac:dyDescent="0.2">
      <c r="A15" s="7">
        <v>5311</v>
      </c>
      <c r="B15" s="8" t="s">
        <v>251</v>
      </c>
      <c r="C15" s="7">
        <v>5151</v>
      </c>
      <c r="D15" s="8" t="s">
        <v>15</v>
      </c>
      <c r="E15" s="7"/>
      <c r="F15" s="8" t="s">
        <v>262</v>
      </c>
      <c r="G15" s="9">
        <v>9</v>
      </c>
      <c r="H15" s="9">
        <v>5.7</v>
      </c>
      <c r="I15" s="10">
        <v>9</v>
      </c>
      <c r="J15" t="str">
        <f t="shared" si="2"/>
        <v>5</v>
      </c>
    </row>
    <row r="16" spans="1:10" x14ac:dyDescent="0.2">
      <c r="A16" s="7">
        <v>5311</v>
      </c>
      <c r="B16" s="8" t="s">
        <v>251</v>
      </c>
      <c r="C16" s="7">
        <v>5154</v>
      </c>
      <c r="D16" s="8" t="s">
        <v>17</v>
      </c>
      <c r="E16" s="7"/>
      <c r="F16" s="8" t="s">
        <v>263</v>
      </c>
      <c r="G16" s="9">
        <v>60</v>
      </c>
      <c r="H16" s="9">
        <v>64.2</v>
      </c>
      <c r="I16" s="10">
        <v>65</v>
      </c>
      <c r="J16" t="str">
        <f t="shared" si="2"/>
        <v>5</v>
      </c>
    </row>
    <row r="17" spans="1:12" x14ac:dyDescent="0.2">
      <c r="A17" s="7">
        <v>5311</v>
      </c>
      <c r="B17" s="8" t="s">
        <v>251</v>
      </c>
      <c r="C17" s="7">
        <v>5156</v>
      </c>
      <c r="D17" s="8" t="s">
        <v>18</v>
      </c>
      <c r="E17" s="7"/>
      <c r="F17" s="8" t="s">
        <v>264</v>
      </c>
      <c r="G17" s="9">
        <v>60</v>
      </c>
      <c r="H17" s="9">
        <v>59.3</v>
      </c>
      <c r="I17" s="10">
        <v>40</v>
      </c>
      <c r="J17" t="str">
        <f t="shared" si="2"/>
        <v>5</v>
      </c>
    </row>
    <row r="18" spans="1:12" x14ac:dyDescent="0.2">
      <c r="A18" s="7">
        <v>5311</v>
      </c>
      <c r="B18" s="8" t="s">
        <v>251</v>
      </c>
      <c r="C18" s="7">
        <v>5161</v>
      </c>
      <c r="D18" s="8" t="s">
        <v>214</v>
      </c>
      <c r="E18" s="7"/>
      <c r="F18" s="8" t="s">
        <v>265</v>
      </c>
      <c r="G18" s="9">
        <v>2</v>
      </c>
      <c r="H18" s="9">
        <v>2</v>
      </c>
      <c r="I18" s="10">
        <v>2</v>
      </c>
      <c r="J18" t="str">
        <f t="shared" si="2"/>
        <v>5</v>
      </c>
    </row>
    <row r="19" spans="1:12" x14ac:dyDescent="0.2">
      <c r="A19" s="7">
        <v>5311</v>
      </c>
      <c r="B19" s="8" t="s">
        <v>251</v>
      </c>
      <c r="C19" s="7">
        <v>5162</v>
      </c>
      <c r="D19" s="8" t="s">
        <v>19</v>
      </c>
      <c r="E19" s="7"/>
      <c r="F19" s="8" t="s">
        <v>266</v>
      </c>
      <c r="G19" s="9">
        <v>13</v>
      </c>
      <c r="H19" s="9">
        <v>13</v>
      </c>
      <c r="I19" s="10">
        <v>13</v>
      </c>
      <c r="J19" t="str">
        <f t="shared" si="2"/>
        <v>5</v>
      </c>
    </row>
    <row r="20" spans="1:12" x14ac:dyDescent="0.2">
      <c r="A20" s="7">
        <v>5311</v>
      </c>
      <c r="B20" s="8" t="s">
        <v>251</v>
      </c>
      <c r="C20" s="7">
        <v>5163</v>
      </c>
      <c r="D20" s="8" t="s">
        <v>20</v>
      </c>
      <c r="E20" s="7"/>
      <c r="F20" s="8" t="s">
        <v>267</v>
      </c>
      <c r="G20" s="9">
        <v>15</v>
      </c>
      <c r="H20" s="9">
        <v>15</v>
      </c>
      <c r="I20" s="10">
        <v>15</v>
      </c>
      <c r="J20" t="str">
        <f t="shared" si="2"/>
        <v>5</v>
      </c>
    </row>
    <row r="21" spans="1:12" x14ac:dyDescent="0.2">
      <c r="A21" s="7">
        <v>5311</v>
      </c>
      <c r="B21" s="8" t="s">
        <v>251</v>
      </c>
      <c r="C21" s="7">
        <v>5167</v>
      </c>
      <c r="D21" s="8" t="s">
        <v>99</v>
      </c>
      <c r="E21" s="7"/>
      <c r="F21" s="8" t="s">
        <v>268</v>
      </c>
      <c r="G21" s="9">
        <v>40</v>
      </c>
      <c r="H21" s="9">
        <v>40</v>
      </c>
      <c r="I21" s="10">
        <v>40</v>
      </c>
      <c r="J21" t="str">
        <f t="shared" si="2"/>
        <v>5</v>
      </c>
    </row>
    <row r="22" spans="1:12" x14ac:dyDescent="0.2">
      <c r="A22" s="7">
        <v>5311</v>
      </c>
      <c r="B22" s="8" t="s">
        <v>251</v>
      </c>
      <c r="C22" s="7">
        <v>5168</v>
      </c>
      <c r="D22" s="8" t="s">
        <v>388</v>
      </c>
      <c r="E22" s="7"/>
      <c r="F22" s="79" t="s">
        <v>915</v>
      </c>
      <c r="G22" s="9"/>
      <c r="H22" s="9"/>
      <c r="I22" s="10">
        <v>4</v>
      </c>
      <c r="J22" t="str">
        <f t="shared" si="2"/>
        <v>5</v>
      </c>
    </row>
    <row r="23" spans="1:12" x14ac:dyDescent="0.2">
      <c r="A23" s="7">
        <v>5311</v>
      </c>
      <c r="B23" s="8" t="s">
        <v>251</v>
      </c>
      <c r="C23" s="7">
        <v>5169</v>
      </c>
      <c r="D23" s="8" t="s">
        <v>11</v>
      </c>
      <c r="E23" s="7"/>
      <c r="F23" s="63" t="s">
        <v>916</v>
      </c>
      <c r="G23" s="9">
        <v>100</v>
      </c>
      <c r="H23" s="9">
        <v>100</v>
      </c>
      <c r="I23" s="10">
        <v>100</v>
      </c>
      <c r="J23" t="str">
        <f t="shared" si="2"/>
        <v>5</v>
      </c>
    </row>
    <row r="24" spans="1:12" x14ac:dyDescent="0.2">
      <c r="A24" s="7">
        <v>5311</v>
      </c>
      <c r="B24" s="8" t="s">
        <v>251</v>
      </c>
      <c r="C24" s="7">
        <v>5169</v>
      </c>
      <c r="D24" s="8" t="s">
        <v>11</v>
      </c>
      <c r="E24" s="7">
        <v>51691</v>
      </c>
      <c r="F24" s="8" t="s">
        <v>269</v>
      </c>
      <c r="G24" s="9">
        <v>34</v>
      </c>
      <c r="H24" s="9">
        <v>34</v>
      </c>
      <c r="I24" s="10">
        <v>34</v>
      </c>
      <c r="J24" t="str">
        <f t="shared" si="2"/>
        <v>5</v>
      </c>
    </row>
    <row r="25" spans="1:12" x14ac:dyDescent="0.2">
      <c r="A25" s="7">
        <v>5311</v>
      </c>
      <c r="B25" s="8" t="s">
        <v>251</v>
      </c>
      <c r="C25" s="7">
        <v>5171</v>
      </c>
      <c r="D25" s="8" t="s">
        <v>21</v>
      </c>
      <c r="E25" s="7"/>
      <c r="F25" s="23" t="s">
        <v>270</v>
      </c>
      <c r="G25" s="9">
        <v>340</v>
      </c>
      <c r="H25" s="9">
        <v>339.8</v>
      </c>
      <c r="I25" s="10">
        <v>110</v>
      </c>
      <c r="J25" t="str">
        <f t="shared" si="2"/>
        <v>5</v>
      </c>
    </row>
    <row r="26" spans="1:12" x14ac:dyDescent="0.2">
      <c r="A26" s="7">
        <v>5311</v>
      </c>
      <c r="B26" s="8" t="s">
        <v>251</v>
      </c>
      <c r="C26" s="7">
        <v>5173</v>
      </c>
      <c r="D26" s="8" t="s">
        <v>508</v>
      </c>
      <c r="E26" s="7"/>
      <c r="F26" s="63" t="s">
        <v>271</v>
      </c>
      <c r="G26" s="9">
        <v>7</v>
      </c>
      <c r="H26" s="9">
        <v>7</v>
      </c>
      <c r="I26" s="10">
        <v>7</v>
      </c>
      <c r="J26" t="str">
        <f t="shared" si="2"/>
        <v>5</v>
      </c>
    </row>
    <row r="27" spans="1:12" x14ac:dyDescent="0.2">
      <c r="A27" s="7">
        <v>5311</v>
      </c>
      <c r="B27" s="8" t="s">
        <v>251</v>
      </c>
      <c r="C27" s="7">
        <v>5175</v>
      </c>
      <c r="D27" s="8" t="s">
        <v>149</v>
      </c>
      <c r="E27" s="7"/>
      <c r="F27" s="63" t="s">
        <v>917</v>
      </c>
      <c r="G27" s="9"/>
      <c r="H27" s="9"/>
      <c r="I27" s="10">
        <v>3</v>
      </c>
      <c r="J27" t="str">
        <f t="shared" si="2"/>
        <v>5</v>
      </c>
    </row>
    <row r="28" spans="1:12" x14ac:dyDescent="0.2">
      <c r="A28" s="7">
        <v>5311</v>
      </c>
      <c r="B28" s="8" t="s">
        <v>251</v>
      </c>
      <c r="C28" s="7">
        <v>5499</v>
      </c>
      <c r="D28" s="8" t="s">
        <v>523</v>
      </c>
      <c r="E28" s="7"/>
      <c r="F28" s="80" t="s">
        <v>918</v>
      </c>
      <c r="G28" s="9">
        <v>71.3</v>
      </c>
      <c r="H28" s="9">
        <v>71.3</v>
      </c>
      <c r="I28" s="10">
        <v>58.6</v>
      </c>
      <c r="J28" t="str">
        <f t="shared" si="2"/>
        <v>5</v>
      </c>
    </row>
    <row r="29" spans="1:12" x14ac:dyDescent="0.2">
      <c r="A29" s="7">
        <v>5311</v>
      </c>
      <c r="B29" s="8" t="s">
        <v>251</v>
      </c>
      <c r="C29" s="7">
        <v>6122</v>
      </c>
      <c r="D29" s="8" t="s">
        <v>118</v>
      </c>
      <c r="E29" s="7"/>
      <c r="F29" s="8" t="s">
        <v>676</v>
      </c>
      <c r="G29" s="9">
        <v>600</v>
      </c>
      <c r="H29" s="9">
        <v>0</v>
      </c>
      <c r="I29" s="10"/>
      <c r="J29" t="str">
        <f t="shared" si="2"/>
        <v>6</v>
      </c>
      <c r="L29" s="24"/>
    </row>
    <row r="30" spans="1:12" x14ac:dyDescent="0.2">
      <c r="A30" s="7">
        <v>5311</v>
      </c>
      <c r="B30" s="8" t="s">
        <v>251</v>
      </c>
      <c r="C30" s="7">
        <v>6122</v>
      </c>
      <c r="D30" s="8" t="s">
        <v>118</v>
      </c>
      <c r="E30" s="48">
        <v>612290</v>
      </c>
      <c r="F30" s="87" t="s">
        <v>919</v>
      </c>
      <c r="G30" s="9"/>
      <c r="H30" s="9"/>
      <c r="I30" s="10">
        <v>150</v>
      </c>
      <c r="J30" t="str">
        <f t="shared" si="2"/>
        <v>6</v>
      </c>
    </row>
    <row r="31" spans="1:12" x14ac:dyDescent="0.2">
      <c r="A31" s="33" t="s">
        <v>381</v>
      </c>
      <c r="B31" s="34"/>
      <c r="C31" s="33"/>
      <c r="D31" s="34"/>
      <c r="E31" s="33"/>
      <c r="F31" s="34"/>
      <c r="G31" s="35">
        <f>SUM(G7:G30)</f>
        <v>4703.9000000000005</v>
      </c>
      <c r="H31" s="35">
        <f>SUM(H7:H30)</f>
        <v>4103.9000000000005</v>
      </c>
      <c r="I31" s="35">
        <f>SUM(I7:I30)</f>
        <v>4067.1000000000004</v>
      </c>
      <c r="J31" t="str">
        <f t="shared" si="2"/>
        <v/>
      </c>
      <c r="K31" s="24"/>
    </row>
    <row r="32" spans="1:12" x14ac:dyDescent="0.2">
      <c r="J32" t="str">
        <f t="shared" si="2"/>
        <v/>
      </c>
    </row>
    <row r="33" spans="1:11" x14ac:dyDescent="0.2">
      <c r="A33" s="4" t="s">
        <v>382</v>
      </c>
      <c r="B33" s="5"/>
      <c r="C33" s="4"/>
      <c r="D33" s="5"/>
      <c r="E33" s="4"/>
      <c r="F33" s="5"/>
      <c r="G33" s="6">
        <f>SUM(G6)</f>
        <v>1040</v>
      </c>
      <c r="H33" s="6">
        <f>SUM(H6)</f>
        <v>1040</v>
      </c>
      <c r="I33" s="6">
        <f>SUM(I6)</f>
        <v>1052</v>
      </c>
      <c r="J33" t="str">
        <f t="shared" si="2"/>
        <v/>
      </c>
    </row>
    <row r="34" spans="1:11" x14ac:dyDescent="0.2">
      <c r="A34" s="4" t="s">
        <v>383</v>
      </c>
      <c r="B34" s="5"/>
      <c r="C34" s="4"/>
      <c r="D34" s="5"/>
      <c r="E34" s="4"/>
      <c r="F34" s="5"/>
      <c r="G34" s="6">
        <f>SUM(G31)</f>
        <v>4703.9000000000005</v>
      </c>
      <c r="H34" s="6">
        <f t="shared" ref="H34:I34" si="3">SUM(H31)</f>
        <v>4103.9000000000005</v>
      </c>
      <c r="I34" s="6">
        <f t="shared" si="3"/>
        <v>4067.1000000000004</v>
      </c>
      <c r="J34" t="str">
        <f t="shared" si="2"/>
        <v/>
      </c>
    </row>
    <row r="35" spans="1:11" x14ac:dyDescent="0.2">
      <c r="A35" s="4" t="s">
        <v>384</v>
      </c>
      <c r="B35" s="5"/>
      <c r="C35" s="4"/>
      <c r="D35" s="5"/>
      <c r="E35" s="4"/>
      <c r="F35" s="5"/>
      <c r="G35" s="6">
        <f>G33-G34</f>
        <v>-3663.9000000000005</v>
      </c>
      <c r="H35" s="6">
        <f t="shared" ref="H35:I35" si="4">H33-H34</f>
        <v>-3063.9000000000005</v>
      </c>
      <c r="I35" s="6">
        <f t="shared" si="4"/>
        <v>-3015.1000000000004</v>
      </c>
      <c r="J35" t="str">
        <f t="shared" si="2"/>
        <v/>
      </c>
      <c r="K35" s="24"/>
    </row>
    <row r="36" spans="1:11" x14ac:dyDescent="0.2">
      <c r="J36" t="str">
        <f t="shared" si="2"/>
        <v/>
      </c>
    </row>
    <row r="37" spans="1:11" x14ac:dyDescent="0.2">
      <c r="J37" t="str">
        <f t="shared" si="2"/>
        <v/>
      </c>
    </row>
  </sheetData>
  <mergeCells count="1">
    <mergeCell ref="A2:I2"/>
  </mergeCells>
  <pageMargins left="0.19685039369791668" right="0.19685039369791668" top="0.19685039369791668" bottom="0.39370078739583336" header="0.19685039369791668" footer="0.19685039369791668"/>
  <pageSetup paperSize="9" scale="54" fitToHeight="0" orientation="portrait" r:id="rId1"/>
  <headerFooter>
    <oddFooter>&amp;R&amp;D (str. &amp;P z &amp;N)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zoomScaleNormal="100" workbookViewId="0">
      <selection activeCell="I1" sqref="I1"/>
    </sheetView>
  </sheetViews>
  <sheetFormatPr defaultRowHeight="14.25" x14ac:dyDescent="0.2"/>
  <cols>
    <col min="1" max="1" width="4.875" style="1" customWidth="1"/>
    <col min="2" max="2" width="26.5" style="2" customWidth="1"/>
    <col min="3" max="3" width="5.875" style="1" customWidth="1"/>
    <col min="4" max="4" width="28.5" style="2" customWidth="1"/>
    <col min="5" max="5" width="6.875" style="1" customWidth="1"/>
    <col min="6" max="6" width="28.875" style="2" customWidth="1"/>
    <col min="7" max="7" width="12.875" style="3" customWidth="1"/>
    <col min="8" max="8" width="14.75" style="3" customWidth="1"/>
    <col min="9" max="9" width="13.125" style="3" customWidth="1"/>
    <col min="10" max="10" width="8.75" hidden="1" customWidth="1"/>
  </cols>
  <sheetData>
    <row r="1" spans="1:10" ht="45" customHeight="1" x14ac:dyDescent="0.2">
      <c r="A1" s="74" t="s">
        <v>0</v>
      </c>
      <c r="B1" s="75" t="s">
        <v>293</v>
      </c>
      <c r="C1" s="74" t="s">
        <v>1</v>
      </c>
      <c r="D1" s="75" t="s">
        <v>2</v>
      </c>
      <c r="E1" s="74" t="s">
        <v>3</v>
      </c>
      <c r="F1" s="76" t="s">
        <v>850</v>
      </c>
      <c r="G1" s="14" t="s">
        <v>526</v>
      </c>
      <c r="H1" s="14" t="s">
        <v>527</v>
      </c>
      <c r="I1" s="14" t="s">
        <v>920</v>
      </c>
    </row>
    <row r="2" spans="1:10" s="15" customFormat="1" x14ac:dyDescent="0.2">
      <c r="A2" s="96" t="s">
        <v>277</v>
      </c>
      <c r="B2" s="97"/>
      <c r="C2" s="97"/>
      <c r="D2" s="97"/>
      <c r="E2" s="97"/>
      <c r="F2" s="97"/>
      <c r="G2" s="97"/>
      <c r="H2" s="97"/>
      <c r="I2" s="97"/>
    </row>
    <row r="3" spans="1:10" x14ac:dyDescent="0.2">
      <c r="A3" s="7"/>
      <c r="B3" s="8"/>
      <c r="C3" s="7">
        <v>4121</v>
      </c>
      <c r="D3" s="8" t="s">
        <v>135</v>
      </c>
      <c r="E3" s="7"/>
      <c r="F3" s="23" t="s">
        <v>476</v>
      </c>
      <c r="G3" s="9">
        <v>41.3</v>
      </c>
      <c r="H3" s="9">
        <v>41.3</v>
      </c>
      <c r="I3" s="10">
        <v>41.3</v>
      </c>
      <c r="J3" t="str">
        <f t="shared" ref="J3:J22" si="0">LEFT(C3,1)</f>
        <v>4</v>
      </c>
    </row>
    <row r="4" spans="1:10" x14ac:dyDescent="0.2">
      <c r="A4" s="29" t="s">
        <v>276</v>
      </c>
      <c r="B4" s="30"/>
      <c r="C4" s="29"/>
      <c r="D4" s="30"/>
      <c r="E4" s="29"/>
      <c r="F4" s="30"/>
      <c r="G4" s="31">
        <f>SUM(G3)</f>
        <v>41.3</v>
      </c>
      <c r="H4" s="31">
        <f t="shared" ref="H4:I4" si="1">SUM(H3)</f>
        <v>41.3</v>
      </c>
      <c r="I4" s="31">
        <f t="shared" si="1"/>
        <v>41.3</v>
      </c>
      <c r="J4" t="str">
        <f t="shared" si="0"/>
        <v/>
      </c>
    </row>
    <row r="5" spans="1:10" x14ac:dyDescent="0.2">
      <c r="A5" s="7">
        <v>5213</v>
      </c>
      <c r="B5" s="8" t="s">
        <v>477</v>
      </c>
      <c r="C5" s="7">
        <v>5139</v>
      </c>
      <c r="D5" s="8" t="s">
        <v>392</v>
      </c>
      <c r="E5" s="7"/>
      <c r="F5" s="8" t="s">
        <v>528</v>
      </c>
      <c r="G5" s="9">
        <v>0</v>
      </c>
      <c r="H5" s="9">
        <v>1.8</v>
      </c>
      <c r="I5" s="9"/>
      <c r="J5" t="str">
        <f t="shared" si="0"/>
        <v>5</v>
      </c>
    </row>
    <row r="6" spans="1:10" x14ac:dyDescent="0.2">
      <c r="A6" s="7">
        <v>5213</v>
      </c>
      <c r="B6" s="8" t="s">
        <v>477</v>
      </c>
      <c r="C6" s="7">
        <v>5139</v>
      </c>
      <c r="D6" s="8" t="s">
        <v>392</v>
      </c>
      <c r="E6" s="7">
        <v>5212</v>
      </c>
      <c r="F6" s="8" t="s">
        <v>529</v>
      </c>
      <c r="G6" s="9">
        <v>0</v>
      </c>
      <c r="H6" s="9">
        <v>155.9</v>
      </c>
      <c r="I6" s="9"/>
      <c r="J6" t="str">
        <f t="shared" si="0"/>
        <v>5</v>
      </c>
    </row>
    <row r="7" spans="1:10" x14ac:dyDescent="0.2">
      <c r="A7" s="7">
        <v>5213</v>
      </c>
      <c r="B7" s="8" t="s">
        <v>477</v>
      </c>
      <c r="C7" s="7">
        <v>5162</v>
      </c>
      <c r="D7" s="8" t="s">
        <v>19</v>
      </c>
      <c r="E7" s="7">
        <v>5212</v>
      </c>
      <c r="F7" s="8" t="s">
        <v>530</v>
      </c>
      <c r="G7" s="9">
        <v>0</v>
      </c>
      <c r="H7" s="9">
        <v>31</v>
      </c>
      <c r="I7" s="9"/>
      <c r="J7" t="str">
        <f t="shared" si="0"/>
        <v>5</v>
      </c>
    </row>
    <row r="8" spans="1:10" x14ac:dyDescent="0.2">
      <c r="A8" s="7">
        <v>5213</v>
      </c>
      <c r="B8" s="8" t="s">
        <v>477</v>
      </c>
      <c r="C8" s="7">
        <v>5169</v>
      </c>
      <c r="D8" s="8" t="s">
        <v>11</v>
      </c>
      <c r="E8" s="7">
        <v>5212</v>
      </c>
      <c r="F8" s="8" t="s">
        <v>531</v>
      </c>
      <c r="G8" s="9">
        <v>0</v>
      </c>
      <c r="H8" s="9">
        <v>3.2</v>
      </c>
      <c r="I8" s="9"/>
      <c r="J8" t="str">
        <f t="shared" si="0"/>
        <v>5</v>
      </c>
    </row>
    <row r="9" spans="1:10" x14ac:dyDescent="0.2">
      <c r="A9" s="7">
        <v>5213</v>
      </c>
      <c r="B9" s="8" t="s">
        <v>477</v>
      </c>
      <c r="C9" s="7">
        <v>5903</v>
      </c>
      <c r="D9" s="8" t="s">
        <v>478</v>
      </c>
      <c r="E9" s="7"/>
      <c r="F9" s="8" t="s">
        <v>479</v>
      </c>
      <c r="G9" s="9">
        <v>25</v>
      </c>
      <c r="H9" s="9">
        <v>8.1</v>
      </c>
      <c r="I9" s="9">
        <v>25</v>
      </c>
      <c r="J9" t="str">
        <f t="shared" si="0"/>
        <v>5</v>
      </c>
    </row>
    <row r="10" spans="1:10" x14ac:dyDescent="0.2">
      <c r="A10" s="7">
        <v>5213</v>
      </c>
      <c r="B10" s="8" t="s">
        <v>477</v>
      </c>
      <c r="C10" s="7">
        <v>5903</v>
      </c>
      <c r="D10" s="8" t="s">
        <v>478</v>
      </c>
      <c r="E10" s="7">
        <v>5212</v>
      </c>
      <c r="F10" s="8" t="s">
        <v>426</v>
      </c>
      <c r="G10" s="9">
        <v>75</v>
      </c>
      <c r="H10" s="9">
        <v>0</v>
      </c>
      <c r="I10" s="9">
        <v>75</v>
      </c>
      <c r="J10" t="str">
        <f t="shared" si="0"/>
        <v>5</v>
      </c>
    </row>
    <row r="11" spans="1:10" x14ac:dyDescent="0.2">
      <c r="A11" s="7">
        <v>5512</v>
      </c>
      <c r="B11" s="8" t="s">
        <v>12</v>
      </c>
      <c r="C11" s="7">
        <v>5019</v>
      </c>
      <c r="D11" s="8" t="s">
        <v>13</v>
      </c>
      <c r="E11" s="7">
        <v>541</v>
      </c>
      <c r="F11" s="8" t="s">
        <v>427</v>
      </c>
      <c r="G11" s="9">
        <v>10</v>
      </c>
      <c r="H11" s="9">
        <v>10</v>
      </c>
      <c r="I11" s="9">
        <v>10</v>
      </c>
      <c r="J11" t="str">
        <f t="shared" si="0"/>
        <v>5</v>
      </c>
    </row>
    <row r="12" spans="1:10" x14ac:dyDescent="0.2">
      <c r="A12" s="7">
        <v>5512</v>
      </c>
      <c r="B12" s="8" t="s">
        <v>12</v>
      </c>
      <c r="C12" s="7">
        <v>5021</v>
      </c>
      <c r="D12" s="8" t="s">
        <v>14</v>
      </c>
      <c r="E12" s="7">
        <v>541</v>
      </c>
      <c r="F12" s="8" t="s">
        <v>428</v>
      </c>
      <c r="G12" s="9">
        <v>50</v>
      </c>
      <c r="H12" s="9">
        <v>50</v>
      </c>
      <c r="I12" s="9">
        <v>50</v>
      </c>
      <c r="J12" t="str">
        <f t="shared" si="0"/>
        <v>5</v>
      </c>
    </row>
    <row r="13" spans="1:10" x14ac:dyDescent="0.2">
      <c r="A13" s="7">
        <v>5512</v>
      </c>
      <c r="B13" s="8" t="s">
        <v>12</v>
      </c>
      <c r="C13" s="7">
        <v>5137</v>
      </c>
      <c r="D13" s="8" t="s">
        <v>391</v>
      </c>
      <c r="E13" s="7">
        <v>541</v>
      </c>
      <c r="F13" s="8" t="s">
        <v>429</v>
      </c>
      <c r="G13" s="9">
        <v>50</v>
      </c>
      <c r="H13" s="9">
        <v>50</v>
      </c>
      <c r="I13" s="9">
        <v>50</v>
      </c>
      <c r="J13" t="str">
        <f t="shared" si="0"/>
        <v>5</v>
      </c>
    </row>
    <row r="14" spans="1:10" x14ac:dyDescent="0.2">
      <c r="A14" s="7">
        <v>5512</v>
      </c>
      <c r="B14" s="8" t="s">
        <v>12</v>
      </c>
      <c r="C14" s="7">
        <v>5139</v>
      </c>
      <c r="D14" s="8" t="s">
        <v>392</v>
      </c>
      <c r="E14" s="7">
        <v>541</v>
      </c>
      <c r="F14" s="8" t="s">
        <v>430</v>
      </c>
      <c r="G14" s="9">
        <v>30</v>
      </c>
      <c r="H14" s="9">
        <v>30</v>
      </c>
      <c r="I14" s="9">
        <v>30</v>
      </c>
      <c r="J14" t="str">
        <f t="shared" si="0"/>
        <v>5</v>
      </c>
    </row>
    <row r="15" spans="1:10" x14ac:dyDescent="0.2">
      <c r="A15" s="7">
        <v>5512</v>
      </c>
      <c r="B15" s="8" t="s">
        <v>12</v>
      </c>
      <c r="C15" s="7">
        <v>5151</v>
      </c>
      <c r="D15" s="8" t="s">
        <v>15</v>
      </c>
      <c r="E15" s="7">
        <v>541</v>
      </c>
      <c r="F15" s="8" t="s">
        <v>431</v>
      </c>
      <c r="G15" s="9">
        <v>30</v>
      </c>
      <c r="H15" s="9">
        <v>35.9</v>
      </c>
      <c r="I15" s="9">
        <v>35</v>
      </c>
      <c r="J15" t="str">
        <f t="shared" si="0"/>
        <v>5</v>
      </c>
    </row>
    <row r="16" spans="1:10" x14ac:dyDescent="0.2">
      <c r="A16" s="7">
        <v>5512</v>
      </c>
      <c r="B16" s="8" t="s">
        <v>12</v>
      </c>
      <c r="C16" s="7">
        <v>5153</v>
      </c>
      <c r="D16" s="8" t="s">
        <v>16</v>
      </c>
      <c r="E16" s="7">
        <v>541</v>
      </c>
      <c r="F16" s="8" t="s">
        <v>432</v>
      </c>
      <c r="G16" s="9">
        <v>163</v>
      </c>
      <c r="H16" s="9">
        <v>163</v>
      </c>
      <c r="I16" s="9">
        <v>120</v>
      </c>
      <c r="J16" t="str">
        <f t="shared" si="0"/>
        <v>5</v>
      </c>
    </row>
    <row r="17" spans="1:12" x14ac:dyDescent="0.2">
      <c r="A17" s="7">
        <v>5512</v>
      </c>
      <c r="B17" s="8" t="s">
        <v>12</v>
      </c>
      <c r="C17" s="7">
        <v>5154</v>
      </c>
      <c r="D17" s="8" t="s">
        <v>17</v>
      </c>
      <c r="E17" s="7">
        <v>541</v>
      </c>
      <c r="F17" s="8" t="s">
        <v>433</v>
      </c>
      <c r="G17" s="9">
        <v>73</v>
      </c>
      <c r="H17" s="9">
        <v>73</v>
      </c>
      <c r="I17" s="9">
        <v>60</v>
      </c>
      <c r="J17" t="str">
        <f t="shared" si="0"/>
        <v>5</v>
      </c>
    </row>
    <row r="18" spans="1:12" x14ac:dyDescent="0.2">
      <c r="A18" s="7">
        <v>5512</v>
      </c>
      <c r="B18" s="8" t="s">
        <v>12</v>
      </c>
      <c r="C18" s="7">
        <v>5156</v>
      </c>
      <c r="D18" s="8" t="s">
        <v>18</v>
      </c>
      <c r="E18" s="7">
        <v>541</v>
      </c>
      <c r="F18" s="8" t="s">
        <v>434</v>
      </c>
      <c r="G18" s="9">
        <v>25</v>
      </c>
      <c r="H18" s="9">
        <v>25</v>
      </c>
      <c r="I18" s="9">
        <v>25</v>
      </c>
      <c r="J18" t="str">
        <f t="shared" si="0"/>
        <v>5</v>
      </c>
    </row>
    <row r="19" spans="1:12" x14ac:dyDescent="0.2">
      <c r="A19" s="7">
        <v>5512</v>
      </c>
      <c r="B19" s="8" t="s">
        <v>12</v>
      </c>
      <c r="C19" s="7">
        <v>5162</v>
      </c>
      <c r="D19" s="8" t="s">
        <v>19</v>
      </c>
      <c r="E19" s="7">
        <v>541</v>
      </c>
      <c r="F19" s="8" t="s">
        <v>435</v>
      </c>
      <c r="G19" s="9">
        <v>7</v>
      </c>
      <c r="H19" s="9">
        <v>7</v>
      </c>
      <c r="I19" s="9">
        <v>5</v>
      </c>
      <c r="J19" t="str">
        <f t="shared" si="0"/>
        <v>5</v>
      </c>
    </row>
    <row r="20" spans="1:12" x14ac:dyDescent="0.2">
      <c r="A20" s="7">
        <v>5512</v>
      </c>
      <c r="B20" s="8" t="s">
        <v>12</v>
      </c>
      <c r="C20" s="7">
        <v>5163</v>
      </c>
      <c r="D20" s="8" t="s">
        <v>20</v>
      </c>
      <c r="E20" s="7">
        <v>541</v>
      </c>
      <c r="F20" s="8" t="s">
        <v>438</v>
      </c>
      <c r="G20" s="9">
        <v>35</v>
      </c>
      <c r="H20" s="9">
        <v>35</v>
      </c>
      <c r="I20" s="9">
        <v>30</v>
      </c>
      <c r="J20" t="str">
        <f t="shared" si="0"/>
        <v>5</v>
      </c>
    </row>
    <row r="21" spans="1:12" x14ac:dyDescent="0.2">
      <c r="A21" s="7">
        <v>5512</v>
      </c>
      <c r="B21" s="8" t="s">
        <v>12</v>
      </c>
      <c r="C21" s="7">
        <v>5169</v>
      </c>
      <c r="D21" s="8" t="s">
        <v>11</v>
      </c>
      <c r="E21" s="7">
        <v>541</v>
      </c>
      <c r="F21" s="8" t="s">
        <v>437</v>
      </c>
      <c r="G21" s="9">
        <v>5</v>
      </c>
      <c r="H21" s="9">
        <v>5</v>
      </c>
      <c r="I21" s="9">
        <v>25</v>
      </c>
      <c r="J21" t="str">
        <f t="shared" si="0"/>
        <v>5</v>
      </c>
    </row>
    <row r="22" spans="1:12" x14ac:dyDescent="0.2">
      <c r="A22" s="7">
        <v>5512</v>
      </c>
      <c r="B22" s="8" t="s">
        <v>12</v>
      </c>
      <c r="C22" s="7">
        <v>5171</v>
      </c>
      <c r="D22" s="8" t="s">
        <v>21</v>
      </c>
      <c r="E22" s="7">
        <v>541</v>
      </c>
      <c r="F22" s="8" t="s">
        <v>436</v>
      </c>
      <c r="G22" s="9">
        <v>53</v>
      </c>
      <c r="H22" s="9">
        <v>47.1</v>
      </c>
      <c r="I22" s="9">
        <v>60</v>
      </c>
      <c r="J22" t="str">
        <f t="shared" si="0"/>
        <v>5</v>
      </c>
    </row>
    <row r="23" spans="1:12" x14ac:dyDescent="0.2">
      <c r="A23" s="29" t="s">
        <v>275</v>
      </c>
      <c r="B23" s="30"/>
      <c r="C23" s="29"/>
      <c r="D23" s="30"/>
      <c r="E23" s="29"/>
      <c r="F23" s="30"/>
      <c r="G23" s="31">
        <f>SUM(G5:G22)</f>
        <v>631</v>
      </c>
      <c r="H23" s="31">
        <f t="shared" ref="H23:I23" si="2">SUM(H5:H22)</f>
        <v>731</v>
      </c>
      <c r="I23" s="31">
        <f t="shared" si="2"/>
        <v>600</v>
      </c>
      <c r="J23" t="str">
        <f t="shared" ref="J23:J31" si="3">LEFT(C23,1)</f>
        <v/>
      </c>
      <c r="L23" s="24"/>
    </row>
    <row r="24" spans="1:12" x14ac:dyDescent="0.2">
      <c r="J24" t="str">
        <f t="shared" si="3"/>
        <v/>
      </c>
    </row>
    <row r="25" spans="1:12" x14ac:dyDescent="0.2">
      <c r="A25" s="4" t="s">
        <v>273</v>
      </c>
      <c r="B25" s="5"/>
      <c r="C25" s="4"/>
      <c r="D25" s="5"/>
      <c r="E25" s="4"/>
      <c r="F25" s="5"/>
      <c r="G25" s="6">
        <f>SUM(G4)</f>
        <v>41.3</v>
      </c>
      <c r="H25" s="6">
        <f>SUM(H4)</f>
        <v>41.3</v>
      </c>
      <c r="I25" s="6">
        <f>SUM(I4)</f>
        <v>41.3</v>
      </c>
      <c r="J25" t="str">
        <f t="shared" si="3"/>
        <v/>
      </c>
    </row>
    <row r="26" spans="1:12" x14ac:dyDescent="0.2">
      <c r="A26" s="22" t="s">
        <v>425</v>
      </c>
      <c r="B26" s="5"/>
      <c r="C26" s="4"/>
      <c r="D26" s="5"/>
      <c r="E26" s="4"/>
      <c r="F26" s="5"/>
      <c r="G26" s="6">
        <f>SUM(G23)</f>
        <v>631</v>
      </c>
      <c r="H26" s="6">
        <f t="shared" ref="H26:I26" si="4">SUM(H23)</f>
        <v>731</v>
      </c>
      <c r="I26" s="6">
        <f t="shared" si="4"/>
        <v>600</v>
      </c>
      <c r="J26" t="str">
        <f t="shared" si="3"/>
        <v/>
      </c>
    </row>
    <row r="27" spans="1:12" x14ac:dyDescent="0.2">
      <c r="A27" s="4" t="s">
        <v>274</v>
      </c>
      <c r="B27" s="5"/>
      <c r="C27" s="4"/>
      <c r="D27" s="5"/>
      <c r="E27" s="4"/>
      <c r="F27" s="5"/>
      <c r="G27" s="6">
        <f>G25-G26</f>
        <v>-589.70000000000005</v>
      </c>
      <c r="H27" s="6">
        <f t="shared" ref="H27:I27" si="5">H25-H26</f>
        <v>-689.7</v>
      </c>
      <c r="I27" s="6">
        <f t="shared" si="5"/>
        <v>-558.70000000000005</v>
      </c>
      <c r="J27" t="str">
        <f t="shared" si="3"/>
        <v/>
      </c>
    </row>
    <row r="28" spans="1:12" x14ac:dyDescent="0.2">
      <c r="J28" t="str">
        <f t="shared" si="3"/>
        <v/>
      </c>
    </row>
    <row r="29" spans="1:12" x14ac:dyDescent="0.2">
      <c r="J29" t="str">
        <f t="shared" si="3"/>
        <v/>
      </c>
    </row>
    <row r="30" spans="1:12" x14ac:dyDescent="0.2">
      <c r="J30" t="str">
        <f t="shared" si="3"/>
        <v/>
      </c>
    </row>
    <row r="31" spans="1:12" x14ac:dyDescent="0.2">
      <c r="J31" t="str">
        <f t="shared" si="3"/>
        <v/>
      </c>
    </row>
  </sheetData>
  <mergeCells count="1">
    <mergeCell ref="A2:I2"/>
  </mergeCells>
  <pageMargins left="0.19685039369791668" right="0.19685039369791668" top="0.19685039369791668" bottom="0.39370078739583336" header="0.19685039369791668" footer="0.19685039369791668"/>
  <pageSetup paperSize="9" scale="62" fitToHeight="0" orientation="portrait" r:id="rId1"/>
  <headerFooter>
    <oddFooter>&amp;R&amp;D (str. &amp;P z &amp;N)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topLeftCell="A30" zoomScaleNormal="100" workbookViewId="0">
      <selection activeCell="D55" sqref="D55"/>
    </sheetView>
  </sheetViews>
  <sheetFormatPr defaultRowHeight="14.25" x14ac:dyDescent="0.2"/>
  <cols>
    <col min="1" max="1" width="5" style="1" customWidth="1"/>
    <col min="2" max="2" width="31.375" style="2" customWidth="1"/>
    <col min="3" max="3" width="5.875" style="1" customWidth="1"/>
    <col min="4" max="4" width="28.5" style="2" customWidth="1"/>
    <col min="5" max="5" width="6.75" style="1" customWidth="1"/>
    <col min="6" max="6" width="40.125" style="2" customWidth="1"/>
    <col min="7" max="7" width="6.25" style="1" customWidth="1"/>
    <col min="8" max="8" width="13.625" style="3" customWidth="1"/>
    <col min="9" max="9" width="14.875" style="3" customWidth="1"/>
    <col min="10" max="10" width="13.5" style="3" customWidth="1"/>
    <col min="11" max="11" width="8.75" hidden="1" customWidth="1"/>
  </cols>
  <sheetData>
    <row r="1" spans="1:14" ht="45" customHeight="1" x14ac:dyDescent="0.2">
      <c r="A1" s="74" t="s">
        <v>0</v>
      </c>
      <c r="B1" s="75" t="s">
        <v>293</v>
      </c>
      <c r="C1" s="74" t="s">
        <v>1</v>
      </c>
      <c r="D1" s="75" t="s">
        <v>2</v>
      </c>
      <c r="E1" s="74" t="s">
        <v>3</v>
      </c>
      <c r="F1" s="76" t="s">
        <v>850</v>
      </c>
      <c r="G1" s="76" t="s">
        <v>4</v>
      </c>
      <c r="H1" s="14" t="s">
        <v>526</v>
      </c>
      <c r="I1" s="14" t="s">
        <v>527</v>
      </c>
      <c r="J1" s="14" t="s">
        <v>920</v>
      </c>
    </row>
    <row r="2" spans="1:14" s="15" customFormat="1" ht="15.6" customHeight="1" x14ac:dyDescent="0.2">
      <c r="A2" s="98" t="s">
        <v>292</v>
      </c>
      <c r="B2" s="98"/>
      <c r="C2" s="98"/>
      <c r="D2" s="98"/>
      <c r="E2" s="98"/>
      <c r="F2" s="98"/>
      <c r="G2" s="98"/>
      <c r="H2" s="98"/>
      <c r="I2" s="98"/>
      <c r="J2" s="98"/>
    </row>
    <row r="3" spans="1:14" s="15" customFormat="1" ht="15.6" customHeight="1" x14ac:dyDescent="0.2">
      <c r="A3" s="99" t="s">
        <v>24</v>
      </c>
      <c r="B3" s="99"/>
      <c r="C3" s="99"/>
      <c r="D3" s="99"/>
      <c r="E3" s="99"/>
      <c r="F3" s="99"/>
      <c r="G3" s="99"/>
      <c r="H3" s="99"/>
      <c r="I3" s="99"/>
      <c r="J3" s="99"/>
    </row>
    <row r="4" spans="1:14" x14ac:dyDescent="0.2">
      <c r="A4" s="7"/>
      <c r="B4" s="8"/>
      <c r="C4" s="7">
        <v>1361</v>
      </c>
      <c r="D4" s="8" t="s">
        <v>10</v>
      </c>
      <c r="E4" s="7"/>
      <c r="F4" s="23" t="s">
        <v>439</v>
      </c>
      <c r="G4" s="7"/>
      <c r="H4" s="9">
        <v>1100</v>
      </c>
      <c r="I4" s="9">
        <v>1100</v>
      </c>
      <c r="J4" s="10">
        <v>1200</v>
      </c>
      <c r="K4" t="str">
        <f>LEFT(C4,1)</f>
        <v>1</v>
      </c>
    </row>
    <row r="5" spans="1:14" x14ac:dyDescent="0.2">
      <c r="A5" s="7"/>
      <c r="B5" s="8"/>
      <c r="C5" s="7">
        <v>4116</v>
      </c>
      <c r="D5" s="17" t="s">
        <v>386</v>
      </c>
      <c r="E5" s="7">
        <v>1901</v>
      </c>
      <c r="F5" s="25" t="s">
        <v>532</v>
      </c>
      <c r="G5" s="7">
        <v>34054</v>
      </c>
      <c r="H5" s="9">
        <v>0</v>
      </c>
      <c r="I5" s="9">
        <v>1355</v>
      </c>
      <c r="J5" s="10"/>
      <c r="K5" t="str">
        <f t="shared" ref="K5:K13" si="0">LEFT(C5,1)</f>
        <v>4</v>
      </c>
    </row>
    <row r="6" spans="1:14" x14ac:dyDescent="0.2">
      <c r="A6" s="7">
        <v>3635</v>
      </c>
      <c r="B6" s="8" t="s">
        <v>22</v>
      </c>
      <c r="C6" s="7">
        <v>2212</v>
      </c>
      <c r="D6" s="17" t="s">
        <v>409</v>
      </c>
      <c r="E6" s="7"/>
      <c r="F6" s="25" t="s">
        <v>440</v>
      </c>
      <c r="G6" s="7"/>
      <c r="H6" s="9">
        <v>300</v>
      </c>
      <c r="I6" s="9">
        <v>300</v>
      </c>
      <c r="J6" s="10">
        <v>700</v>
      </c>
      <c r="K6" t="str">
        <f t="shared" si="0"/>
        <v>2</v>
      </c>
    </row>
    <row r="7" spans="1:14" x14ac:dyDescent="0.2">
      <c r="A7" s="29" t="s">
        <v>278</v>
      </c>
      <c r="B7" s="30"/>
      <c r="C7" s="29"/>
      <c r="D7" s="30"/>
      <c r="E7" s="29"/>
      <c r="F7" s="30"/>
      <c r="G7" s="29"/>
      <c r="H7" s="31">
        <f>SUM(H4:H6)</f>
        <v>1400</v>
      </c>
      <c r="I7" s="31">
        <f t="shared" ref="I7:J7" si="1">SUM(I4:I6)</f>
        <v>2755</v>
      </c>
      <c r="J7" s="31">
        <f t="shared" si="1"/>
        <v>1900</v>
      </c>
      <c r="K7" t="str">
        <f t="shared" si="0"/>
        <v/>
      </c>
    </row>
    <row r="8" spans="1:14" x14ac:dyDescent="0.2">
      <c r="A8" s="7">
        <v>3322</v>
      </c>
      <c r="B8" s="8" t="s">
        <v>123</v>
      </c>
      <c r="C8" s="7">
        <v>5169</v>
      </c>
      <c r="D8" s="8" t="s">
        <v>11</v>
      </c>
      <c r="E8" s="7">
        <v>1901</v>
      </c>
      <c r="F8" s="8" t="s">
        <v>442</v>
      </c>
      <c r="G8" s="7"/>
      <c r="H8" s="9">
        <v>1800</v>
      </c>
      <c r="I8" s="9">
        <v>650</v>
      </c>
      <c r="J8" s="10">
        <v>1800</v>
      </c>
      <c r="K8" t="str">
        <f t="shared" si="0"/>
        <v>5</v>
      </c>
    </row>
    <row r="9" spans="1:14" x14ac:dyDescent="0.2">
      <c r="A9" s="7">
        <v>3322</v>
      </c>
      <c r="B9" s="8" t="s">
        <v>123</v>
      </c>
      <c r="C9" s="7">
        <v>5169</v>
      </c>
      <c r="D9" s="8" t="s">
        <v>11</v>
      </c>
      <c r="E9" s="7">
        <v>1901</v>
      </c>
      <c r="F9" s="8" t="s">
        <v>480</v>
      </c>
      <c r="G9" s="7">
        <v>34054</v>
      </c>
      <c r="H9" s="9">
        <v>0</v>
      </c>
      <c r="I9" s="9">
        <v>1355</v>
      </c>
      <c r="J9" s="10"/>
      <c r="K9" t="str">
        <f t="shared" si="0"/>
        <v>5</v>
      </c>
    </row>
    <row r="10" spans="1:14" x14ac:dyDescent="0.2">
      <c r="A10" s="7">
        <v>6171</v>
      </c>
      <c r="B10" s="8" t="s">
        <v>23</v>
      </c>
      <c r="C10" s="7">
        <v>5169</v>
      </c>
      <c r="D10" s="8" t="s">
        <v>11</v>
      </c>
      <c r="E10" s="7"/>
      <c r="F10" s="8" t="s">
        <v>441</v>
      </c>
      <c r="G10" s="7"/>
      <c r="H10" s="9">
        <v>500</v>
      </c>
      <c r="I10" s="9">
        <v>500</v>
      </c>
      <c r="J10" s="10">
        <v>290</v>
      </c>
      <c r="K10" t="str">
        <f t="shared" si="0"/>
        <v>5</v>
      </c>
    </row>
    <row r="11" spans="1:14" x14ac:dyDescent="0.2">
      <c r="A11" s="7">
        <v>6171</v>
      </c>
      <c r="B11" s="8" t="s">
        <v>23</v>
      </c>
      <c r="C11" s="7">
        <v>5169</v>
      </c>
      <c r="D11" s="8" t="s">
        <v>11</v>
      </c>
      <c r="E11" s="7">
        <v>1903</v>
      </c>
      <c r="F11" s="8" t="s">
        <v>921</v>
      </c>
      <c r="G11" s="7"/>
      <c r="H11" s="9">
        <v>220</v>
      </c>
      <c r="I11" s="9">
        <v>220</v>
      </c>
      <c r="J11" s="10"/>
      <c r="K11" t="str">
        <f t="shared" si="0"/>
        <v>5</v>
      </c>
    </row>
    <row r="12" spans="1:14" x14ac:dyDescent="0.2">
      <c r="A12" s="7">
        <v>6402</v>
      </c>
      <c r="B12" s="8" t="s">
        <v>34</v>
      </c>
      <c r="C12" s="7">
        <v>5364</v>
      </c>
      <c r="D12" s="8" t="s">
        <v>533</v>
      </c>
      <c r="E12" s="7"/>
      <c r="F12" s="8" t="s">
        <v>534</v>
      </c>
      <c r="G12" s="7">
        <v>34054</v>
      </c>
      <c r="H12" s="9">
        <v>0</v>
      </c>
      <c r="I12" s="9">
        <v>8.6</v>
      </c>
      <c r="J12" s="10"/>
      <c r="K12" t="str">
        <f t="shared" si="0"/>
        <v>5</v>
      </c>
    </row>
    <row r="13" spans="1:14" x14ac:dyDescent="0.2">
      <c r="A13" s="7">
        <v>6402</v>
      </c>
      <c r="B13" s="8" t="s">
        <v>34</v>
      </c>
      <c r="C13" s="7">
        <v>5364</v>
      </c>
      <c r="D13" s="8" t="s">
        <v>533</v>
      </c>
      <c r="E13" s="7"/>
      <c r="F13" s="8" t="s">
        <v>535</v>
      </c>
      <c r="G13" s="7">
        <v>98018</v>
      </c>
      <c r="H13" s="9">
        <v>0</v>
      </c>
      <c r="I13" s="9">
        <v>14.9</v>
      </c>
      <c r="J13" s="10"/>
      <c r="K13" t="str">
        <f t="shared" si="0"/>
        <v>5</v>
      </c>
    </row>
    <row r="14" spans="1:14" x14ac:dyDescent="0.2">
      <c r="A14" s="29" t="s">
        <v>279</v>
      </c>
      <c r="B14" s="30"/>
      <c r="C14" s="29"/>
      <c r="D14" s="30"/>
      <c r="E14" s="29"/>
      <c r="F14" s="30"/>
      <c r="G14" s="29"/>
      <c r="H14" s="31">
        <f>SUM(H8:H13)</f>
        <v>2520</v>
      </c>
      <c r="I14" s="31">
        <f t="shared" ref="I14:J14" si="2">SUM(I8:I13)</f>
        <v>2748.5</v>
      </c>
      <c r="J14" s="31">
        <f t="shared" si="2"/>
        <v>2090</v>
      </c>
    </row>
    <row r="15" spans="1:14" x14ac:dyDescent="0.2">
      <c r="A15" s="11" t="s">
        <v>285</v>
      </c>
      <c r="B15" s="12"/>
      <c r="C15" s="11"/>
      <c r="D15" s="12"/>
      <c r="E15" s="11"/>
      <c r="F15" s="12"/>
      <c r="G15" s="11"/>
      <c r="H15" s="13">
        <f>SUM(H7)</f>
        <v>1400</v>
      </c>
      <c r="I15" s="13">
        <f t="shared" ref="I15:J15" si="3">SUM(I7)</f>
        <v>2755</v>
      </c>
      <c r="J15" s="13">
        <f t="shared" si="3"/>
        <v>1900</v>
      </c>
    </row>
    <row r="16" spans="1:14" x14ac:dyDescent="0.2">
      <c r="A16" s="11" t="s">
        <v>286</v>
      </c>
      <c r="B16" s="12"/>
      <c r="C16" s="11"/>
      <c r="D16" s="12"/>
      <c r="E16" s="11"/>
      <c r="F16" s="12"/>
      <c r="G16" s="11"/>
      <c r="H16" s="13">
        <f>SUM(H14)</f>
        <v>2520</v>
      </c>
      <c r="I16" s="13">
        <f t="shared" ref="I16:J16" si="4">SUM(I14)</f>
        <v>2748.5</v>
      </c>
      <c r="J16" s="13">
        <f t="shared" si="4"/>
        <v>2090</v>
      </c>
      <c r="L16" s="32"/>
      <c r="M16" s="32"/>
      <c r="N16" s="32"/>
    </row>
    <row r="17" spans="1:11" x14ac:dyDescent="0.2">
      <c r="A17" s="11" t="s">
        <v>287</v>
      </c>
      <c r="B17" s="12"/>
      <c r="C17" s="11"/>
      <c r="D17" s="12"/>
      <c r="E17" s="11"/>
      <c r="F17" s="12"/>
      <c r="G17" s="11"/>
      <c r="H17" s="13">
        <f>H15-H16</f>
        <v>-1120</v>
      </c>
      <c r="I17" s="13">
        <f t="shared" ref="I17:J17" si="5">I15-I16</f>
        <v>6.5</v>
      </c>
      <c r="J17" s="13">
        <f t="shared" si="5"/>
        <v>-190</v>
      </c>
    </row>
    <row r="18" spans="1:11" ht="15.75" x14ac:dyDescent="0.2">
      <c r="A18" s="100" t="s">
        <v>32</v>
      </c>
      <c r="B18" s="100"/>
      <c r="C18" s="100"/>
      <c r="D18" s="100"/>
      <c r="E18" s="100"/>
      <c r="F18" s="100"/>
      <c r="G18" s="100"/>
      <c r="H18" s="100"/>
      <c r="I18" s="100"/>
      <c r="J18" s="101"/>
    </row>
    <row r="19" spans="1:11" x14ac:dyDescent="0.2">
      <c r="A19" s="7"/>
      <c r="B19" s="8"/>
      <c r="C19" s="7">
        <v>1334</v>
      </c>
      <c r="D19" s="8" t="s">
        <v>410</v>
      </c>
      <c r="E19" s="7"/>
      <c r="F19" s="8" t="s">
        <v>536</v>
      </c>
      <c r="G19" s="7"/>
      <c r="H19" s="9">
        <v>0</v>
      </c>
      <c r="I19" s="9">
        <v>275.60000000000002</v>
      </c>
      <c r="J19" s="10">
        <v>250</v>
      </c>
      <c r="K19" t="str">
        <f t="shared" ref="K19:K25" si="6">LEFT(C19,1)</f>
        <v>1</v>
      </c>
    </row>
    <row r="20" spans="1:11" x14ac:dyDescent="0.2">
      <c r="A20" s="7"/>
      <c r="B20" s="8"/>
      <c r="C20" s="7">
        <v>1337</v>
      </c>
      <c r="D20" s="8" t="s">
        <v>26</v>
      </c>
      <c r="E20" s="7"/>
      <c r="F20" s="8" t="s">
        <v>444</v>
      </c>
      <c r="G20" s="7"/>
      <c r="H20" s="9">
        <v>3800</v>
      </c>
      <c r="I20" s="9">
        <v>3800</v>
      </c>
      <c r="J20" s="10">
        <v>3800</v>
      </c>
      <c r="K20" t="str">
        <f t="shared" si="6"/>
        <v>1</v>
      </c>
    </row>
    <row r="21" spans="1:11" x14ac:dyDescent="0.2">
      <c r="A21" s="7"/>
      <c r="B21" s="8"/>
      <c r="C21" s="7">
        <v>1356</v>
      </c>
      <c r="D21" s="8" t="s">
        <v>411</v>
      </c>
      <c r="E21" s="7"/>
      <c r="F21" s="8" t="s">
        <v>537</v>
      </c>
      <c r="G21" s="7"/>
      <c r="H21" s="9">
        <v>0</v>
      </c>
      <c r="I21" s="9">
        <v>166</v>
      </c>
      <c r="J21" s="10"/>
      <c r="K21" t="str">
        <f t="shared" si="6"/>
        <v>1</v>
      </c>
    </row>
    <row r="22" spans="1:11" x14ac:dyDescent="0.2">
      <c r="A22" s="7"/>
      <c r="B22" s="8"/>
      <c r="C22" s="7">
        <v>1361</v>
      </c>
      <c r="D22" s="8" t="s">
        <v>10</v>
      </c>
      <c r="E22" s="7"/>
      <c r="F22" s="8" t="s">
        <v>443</v>
      </c>
      <c r="G22" s="7"/>
      <c r="H22" s="9">
        <v>140</v>
      </c>
      <c r="I22" s="9">
        <v>140</v>
      </c>
      <c r="J22" s="10">
        <v>120</v>
      </c>
      <c r="K22" t="str">
        <f t="shared" si="6"/>
        <v>1</v>
      </c>
    </row>
    <row r="23" spans="1:11" x14ac:dyDescent="0.2">
      <c r="A23" s="7">
        <v>3722</v>
      </c>
      <c r="B23" s="8" t="s">
        <v>25</v>
      </c>
      <c r="C23" s="7">
        <v>2111</v>
      </c>
      <c r="D23" s="8" t="s">
        <v>412</v>
      </c>
      <c r="E23" s="7">
        <v>3722</v>
      </c>
      <c r="F23" s="8" t="s">
        <v>445</v>
      </c>
      <c r="G23" s="7"/>
      <c r="H23" s="9">
        <v>800</v>
      </c>
      <c r="I23" s="9">
        <v>717</v>
      </c>
      <c r="J23" s="10">
        <v>800</v>
      </c>
      <c r="K23" t="str">
        <f t="shared" si="6"/>
        <v>2</v>
      </c>
    </row>
    <row r="24" spans="1:11" x14ac:dyDescent="0.2">
      <c r="A24" s="7">
        <v>3722</v>
      </c>
      <c r="B24" s="8" t="s">
        <v>25</v>
      </c>
      <c r="C24" s="7">
        <v>2111</v>
      </c>
      <c r="D24" s="8" t="s">
        <v>412</v>
      </c>
      <c r="E24" s="7">
        <v>37221</v>
      </c>
      <c r="F24" s="8" t="s">
        <v>538</v>
      </c>
      <c r="G24" s="7"/>
      <c r="H24" s="9">
        <v>0</v>
      </c>
      <c r="I24" s="9">
        <v>104.6</v>
      </c>
      <c r="J24" s="10">
        <v>100</v>
      </c>
      <c r="K24" t="str">
        <f t="shared" si="6"/>
        <v>2</v>
      </c>
    </row>
    <row r="25" spans="1:11" x14ac:dyDescent="0.2">
      <c r="A25" s="7">
        <v>3769</v>
      </c>
      <c r="B25" s="8" t="s">
        <v>27</v>
      </c>
      <c r="C25" s="7">
        <v>2212</v>
      </c>
      <c r="D25" s="8" t="s">
        <v>409</v>
      </c>
      <c r="E25" s="7"/>
      <c r="F25" s="8" t="s">
        <v>481</v>
      </c>
      <c r="G25" s="7"/>
      <c r="H25" s="9">
        <v>0</v>
      </c>
      <c r="I25" s="9">
        <v>56</v>
      </c>
      <c r="J25" s="10">
        <v>70</v>
      </c>
      <c r="K25" t="str">
        <f t="shared" si="6"/>
        <v>2</v>
      </c>
    </row>
    <row r="26" spans="1:11" x14ac:dyDescent="0.2">
      <c r="A26" s="29" t="s">
        <v>280</v>
      </c>
      <c r="B26" s="30"/>
      <c r="C26" s="29"/>
      <c r="D26" s="30"/>
      <c r="E26" s="29"/>
      <c r="F26" s="30"/>
      <c r="G26" s="29"/>
      <c r="H26" s="31">
        <f>SUM(H19:H25)</f>
        <v>4740</v>
      </c>
      <c r="I26" s="31">
        <f>SUM(I19:I25)</f>
        <v>5259.2000000000007</v>
      </c>
      <c r="J26" s="31">
        <f>SUM(J19:J25)</f>
        <v>5140</v>
      </c>
    </row>
    <row r="27" spans="1:11" x14ac:dyDescent="0.2">
      <c r="A27" s="7">
        <v>3321</v>
      </c>
      <c r="B27" s="8" t="s">
        <v>28</v>
      </c>
      <c r="C27" s="7">
        <v>5169</v>
      </c>
      <c r="D27" s="8" t="s">
        <v>11</v>
      </c>
      <c r="E27" s="7">
        <v>301</v>
      </c>
      <c r="F27" s="8" t="s">
        <v>448</v>
      </c>
      <c r="G27" s="7"/>
      <c r="H27" s="9">
        <v>5</v>
      </c>
      <c r="I27" s="9">
        <v>5</v>
      </c>
      <c r="J27" s="10">
        <v>5</v>
      </c>
      <c r="K27" t="str">
        <f t="shared" ref="K27:K35" si="7">LEFT(C27,1)</f>
        <v>5</v>
      </c>
    </row>
    <row r="28" spans="1:11" x14ac:dyDescent="0.2">
      <c r="A28" s="7">
        <v>3721</v>
      </c>
      <c r="B28" s="8" t="s">
        <v>29</v>
      </c>
      <c r="C28" s="7">
        <v>5169</v>
      </c>
      <c r="D28" s="8" t="s">
        <v>11</v>
      </c>
      <c r="E28" s="7"/>
      <c r="F28" s="8" t="s">
        <v>446</v>
      </c>
      <c r="G28" s="7"/>
      <c r="H28" s="9">
        <v>110</v>
      </c>
      <c r="I28" s="9">
        <v>110</v>
      </c>
      <c r="J28" s="10">
        <v>120</v>
      </c>
      <c r="K28" t="str">
        <f t="shared" si="7"/>
        <v>5</v>
      </c>
    </row>
    <row r="29" spans="1:11" x14ac:dyDescent="0.2">
      <c r="A29" s="7">
        <v>3722</v>
      </c>
      <c r="B29" s="8" t="s">
        <v>25</v>
      </c>
      <c r="C29" s="7">
        <v>5169</v>
      </c>
      <c r="D29" s="8" t="s">
        <v>11</v>
      </c>
      <c r="E29" s="7"/>
      <c r="F29" s="8" t="s">
        <v>453</v>
      </c>
      <c r="G29" s="7"/>
      <c r="H29" s="9">
        <v>5700</v>
      </c>
      <c r="I29" s="9">
        <v>6075</v>
      </c>
      <c r="J29" s="10">
        <v>6100</v>
      </c>
      <c r="K29" t="str">
        <f t="shared" si="7"/>
        <v>5</v>
      </c>
    </row>
    <row r="30" spans="1:11" x14ac:dyDescent="0.2">
      <c r="A30" s="7">
        <v>3744</v>
      </c>
      <c r="B30" s="8" t="s">
        <v>30</v>
      </c>
      <c r="C30" s="7">
        <v>5169</v>
      </c>
      <c r="D30" s="8" t="s">
        <v>11</v>
      </c>
      <c r="E30" s="7">
        <v>305</v>
      </c>
      <c r="F30" s="8" t="s">
        <v>447</v>
      </c>
      <c r="G30" s="7"/>
      <c r="H30" s="9">
        <v>90</v>
      </c>
      <c r="I30" s="9">
        <v>90</v>
      </c>
      <c r="J30" s="10">
        <v>80</v>
      </c>
      <c r="K30" t="str">
        <f t="shared" si="7"/>
        <v>5</v>
      </c>
    </row>
    <row r="31" spans="1:11" x14ac:dyDescent="0.2">
      <c r="A31" s="7">
        <v>3744</v>
      </c>
      <c r="B31" s="8" t="s">
        <v>30</v>
      </c>
      <c r="C31" s="7">
        <v>6129</v>
      </c>
      <c r="D31" s="8" t="s">
        <v>482</v>
      </c>
      <c r="E31" s="7"/>
      <c r="F31" s="8" t="s">
        <v>539</v>
      </c>
      <c r="G31" s="7"/>
      <c r="H31" s="9">
        <v>300</v>
      </c>
      <c r="I31" s="9">
        <v>300</v>
      </c>
      <c r="J31" s="10"/>
      <c r="K31" t="str">
        <f t="shared" si="7"/>
        <v>6</v>
      </c>
    </row>
    <row r="32" spans="1:11" x14ac:dyDescent="0.2">
      <c r="A32" s="7">
        <v>3745</v>
      </c>
      <c r="B32" s="8" t="s">
        <v>31</v>
      </c>
      <c r="C32" s="7">
        <v>5169</v>
      </c>
      <c r="D32" s="8" t="s">
        <v>11</v>
      </c>
      <c r="E32" s="7">
        <v>302</v>
      </c>
      <c r="F32" s="8" t="s">
        <v>449</v>
      </c>
      <c r="G32" s="7"/>
      <c r="H32" s="9">
        <v>5</v>
      </c>
      <c r="I32" s="9">
        <v>5</v>
      </c>
      <c r="J32" s="10">
        <v>5</v>
      </c>
      <c r="K32" t="str">
        <f t="shared" si="7"/>
        <v>5</v>
      </c>
    </row>
    <row r="33" spans="1:12" x14ac:dyDescent="0.2">
      <c r="A33" s="7">
        <v>3745</v>
      </c>
      <c r="B33" s="8" t="s">
        <v>31</v>
      </c>
      <c r="C33" s="7">
        <v>5169</v>
      </c>
      <c r="D33" s="8" t="s">
        <v>11</v>
      </c>
      <c r="E33" s="7">
        <v>303</v>
      </c>
      <c r="F33" s="63" t="s">
        <v>700</v>
      </c>
      <c r="G33" s="7"/>
      <c r="H33" s="9">
        <v>60</v>
      </c>
      <c r="I33" s="9">
        <v>60</v>
      </c>
      <c r="J33" s="10">
        <v>60</v>
      </c>
      <c r="K33" t="str">
        <f t="shared" si="7"/>
        <v>5</v>
      </c>
    </row>
    <row r="34" spans="1:12" x14ac:dyDescent="0.2">
      <c r="A34" s="7">
        <v>3745</v>
      </c>
      <c r="B34" s="8" t="s">
        <v>31</v>
      </c>
      <c r="C34" s="7">
        <v>5171</v>
      </c>
      <c r="D34" s="8" t="s">
        <v>21</v>
      </c>
      <c r="E34" s="7">
        <v>534</v>
      </c>
      <c r="F34" s="8" t="s">
        <v>450</v>
      </c>
      <c r="G34" s="7"/>
      <c r="H34" s="9">
        <v>50</v>
      </c>
      <c r="I34" s="9">
        <v>50</v>
      </c>
      <c r="J34" s="10">
        <v>60</v>
      </c>
      <c r="K34" t="str">
        <f t="shared" si="7"/>
        <v>5</v>
      </c>
    </row>
    <row r="35" spans="1:12" x14ac:dyDescent="0.2">
      <c r="A35" s="7">
        <v>6171</v>
      </c>
      <c r="B35" s="8" t="s">
        <v>23</v>
      </c>
      <c r="C35" s="7">
        <v>5169</v>
      </c>
      <c r="D35" s="8" t="s">
        <v>11</v>
      </c>
      <c r="E35" s="7">
        <v>543</v>
      </c>
      <c r="F35" s="8" t="s">
        <v>451</v>
      </c>
      <c r="G35" s="7"/>
      <c r="H35" s="9">
        <v>80</v>
      </c>
      <c r="I35" s="9">
        <v>80</v>
      </c>
      <c r="J35" s="10">
        <v>80</v>
      </c>
      <c r="K35" t="str">
        <f t="shared" si="7"/>
        <v>5</v>
      </c>
    </row>
    <row r="36" spans="1:12" x14ac:dyDescent="0.2">
      <c r="A36" s="29" t="s">
        <v>281</v>
      </c>
      <c r="B36" s="30"/>
      <c r="C36" s="29"/>
      <c r="D36" s="30"/>
      <c r="E36" s="29"/>
      <c r="F36" s="30"/>
      <c r="G36" s="29"/>
      <c r="H36" s="31">
        <f>SUM(H27:H35)</f>
        <v>6400</v>
      </c>
      <c r="I36" s="31">
        <f t="shared" ref="I36:J36" si="8">SUM(I27:I35)</f>
        <v>6775</v>
      </c>
      <c r="J36" s="31">
        <f t="shared" si="8"/>
        <v>6510</v>
      </c>
    </row>
    <row r="37" spans="1:12" x14ac:dyDescent="0.2">
      <c r="A37" s="11" t="s">
        <v>288</v>
      </c>
      <c r="B37" s="12"/>
      <c r="C37" s="11"/>
      <c r="D37" s="12"/>
      <c r="E37" s="11"/>
      <c r="F37" s="12"/>
      <c r="G37" s="11"/>
      <c r="H37" s="13">
        <f>SUM(H26)</f>
        <v>4740</v>
      </c>
      <c r="I37" s="13">
        <f t="shared" ref="I37:J37" si="9">SUM(I26)</f>
        <v>5259.2000000000007</v>
      </c>
      <c r="J37" s="13">
        <f t="shared" si="9"/>
        <v>5140</v>
      </c>
    </row>
    <row r="38" spans="1:12" x14ac:dyDescent="0.2">
      <c r="A38" s="11" t="s">
        <v>289</v>
      </c>
      <c r="B38" s="12"/>
      <c r="C38" s="11"/>
      <c r="D38" s="12"/>
      <c r="E38" s="11"/>
      <c r="F38" s="12"/>
      <c r="G38" s="11"/>
      <c r="H38" s="13">
        <f>SUM(H36)</f>
        <v>6400</v>
      </c>
      <c r="I38" s="13">
        <f t="shared" ref="I38:J38" si="10">SUM(I36)</f>
        <v>6775</v>
      </c>
      <c r="J38" s="13">
        <f t="shared" si="10"/>
        <v>6510</v>
      </c>
    </row>
    <row r="39" spans="1:12" x14ac:dyDescent="0.2">
      <c r="A39" s="11" t="s">
        <v>290</v>
      </c>
      <c r="B39" s="12"/>
      <c r="C39" s="11"/>
      <c r="D39" s="12"/>
      <c r="E39" s="11"/>
      <c r="F39" s="12"/>
      <c r="G39" s="11"/>
      <c r="H39" s="13">
        <f>H37-H38</f>
        <v>-1660</v>
      </c>
      <c r="I39" s="13">
        <f t="shared" ref="I39:J39" si="11">I37-I38</f>
        <v>-1515.7999999999993</v>
      </c>
      <c r="J39" s="13">
        <f t="shared" si="11"/>
        <v>-1370</v>
      </c>
    </row>
    <row r="40" spans="1:12" ht="15.75" x14ac:dyDescent="0.2">
      <c r="A40" s="100" t="s">
        <v>33</v>
      </c>
      <c r="B40" s="100"/>
      <c r="C40" s="100"/>
      <c r="D40" s="100"/>
      <c r="E40" s="100"/>
      <c r="F40" s="100"/>
      <c r="G40" s="100"/>
      <c r="H40" s="100"/>
      <c r="I40" s="100"/>
      <c r="J40" s="101"/>
    </row>
    <row r="41" spans="1:12" x14ac:dyDescent="0.2">
      <c r="A41" s="7"/>
      <c r="B41" s="7"/>
      <c r="C41" s="7">
        <v>1361</v>
      </c>
      <c r="D41" s="8" t="s">
        <v>10</v>
      </c>
      <c r="E41" s="7"/>
      <c r="F41" s="8" t="s">
        <v>452</v>
      </c>
      <c r="G41" s="7"/>
      <c r="H41" s="9">
        <v>120</v>
      </c>
      <c r="I41" s="9">
        <v>120</v>
      </c>
      <c r="J41" s="9">
        <v>200</v>
      </c>
      <c r="K41" s="94" t="str">
        <f t="shared" ref="K41:K42" si="12">LEFT(C41,1)</f>
        <v>1</v>
      </c>
      <c r="L41" s="95"/>
    </row>
    <row r="42" spans="1:12" x14ac:dyDescent="0.2">
      <c r="A42" s="7">
        <v>3635</v>
      </c>
      <c r="B42" s="7" t="s">
        <v>22</v>
      </c>
      <c r="C42" s="7">
        <v>2212</v>
      </c>
      <c r="D42" s="8" t="s">
        <v>409</v>
      </c>
      <c r="E42" s="7"/>
      <c r="F42" s="8" t="s">
        <v>483</v>
      </c>
      <c r="G42" s="7"/>
      <c r="H42" s="9">
        <v>50</v>
      </c>
      <c r="I42" s="9">
        <v>50</v>
      </c>
      <c r="J42" s="9">
        <v>50</v>
      </c>
      <c r="K42" s="94" t="str">
        <f t="shared" si="12"/>
        <v>2</v>
      </c>
      <c r="L42" s="95"/>
    </row>
    <row r="43" spans="1:12" x14ac:dyDescent="0.2">
      <c r="A43" s="29" t="s">
        <v>282</v>
      </c>
      <c r="B43" s="30"/>
      <c r="C43" s="29"/>
      <c r="D43" s="30"/>
      <c r="E43" s="29"/>
      <c r="F43" s="30"/>
      <c r="G43" s="29"/>
      <c r="H43" s="31">
        <f>SUM(H41:H42)</f>
        <v>170</v>
      </c>
      <c r="I43" s="31">
        <f t="shared" ref="I43:J43" si="13">SUM(I41:I42)</f>
        <v>170</v>
      </c>
      <c r="J43" s="31">
        <f t="shared" si="13"/>
        <v>250</v>
      </c>
    </row>
    <row r="44" spans="1:12" x14ac:dyDescent="0.2">
      <c r="A44" s="11" t="s">
        <v>291</v>
      </c>
      <c r="B44" s="12"/>
      <c r="C44" s="11"/>
      <c r="D44" s="12"/>
      <c r="E44" s="11"/>
      <c r="F44" s="12"/>
      <c r="G44" s="11"/>
      <c r="H44" s="13">
        <f>SUM(H43)</f>
        <v>170</v>
      </c>
      <c r="I44" s="13">
        <f t="shared" ref="I44:J44" si="14">SUM(I43)</f>
        <v>170</v>
      </c>
      <c r="J44" s="13">
        <f t="shared" si="14"/>
        <v>250</v>
      </c>
    </row>
    <row r="46" spans="1:12" x14ac:dyDescent="0.2">
      <c r="A46" s="4" t="s">
        <v>283</v>
      </c>
      <c r="B46" s="5"/>
      <c r="C46" s="4"/>
      <c r="D46" s="5"/>
      <c r="E46" s="4"/>
      <c r="F46" s="5"/>
      <c r="G46" s="4"/>
      <c r="H46" s="6">
        <f>SUM(H44,H37,H15)</f>
        <v>6310</v>
      </c>
      <c r="I46" s="6">
        <f>SUM(I44,I37,I15)</f>
        <v>8184.2000000000007</v>
      </c>
      <c r="J46" s="6">
        <f>SUM(J44,J37,J15)</f>
        <v>7290</v>
      </c>
    </row>
    <row r="47" spans="1:12" x14ac:dyDescent="0.2">
      <c r="A47" s="4" t="s">
        <v>306</v>
      </c>
      <c r="B47" s="5"/>
      <c r="C47" s="4"/>
      <c r="D47" s="5"/>
      <c r="E47" s="4"/>
      <c r="F47" s="5"/>
      <c r="G47" s="4"/>
      <c r="H47" s="6">
        <f>SUM(H38,H16)</f>
        <v>8920</v>
      </c>
      <c r="I47" s="6">
        <f>SUM(I38,I16)</f>
        <v>9523.5</v>
      </c>
      <c r="J47" s="6">
        <f>SUM(J38,J16)</f>
        <v>8600</v>
      </c>
    </row>
    <row r="48" spans="1:12" x14ac:dyDescent="0.2">
      <c r="A48" s="4" t="s">
        <v>284</v>
      </c>
      <c r="B48" s="5"/>
      <c r="C48" s="4"/>
      <c r="D48" s="5"/>
      <c r="E48" s="4"/>
      <c r="F48" s="5"/>
      <c r="G48" s="4"/>
      <c r="H48" s="6">
        <f>H46-H47</f>
        <v>-2610</v>
      </c>
      <c r="I48" s="6">
        <f t="shared" ref="I48:J48" si="15">I46-I47</f>
        <v>-1339.2999999999993</v>
      </c>
      <c r="J48" s="6">
        <f t="shared" si="15"/>
        <v>-1310</v>
      </c>
    </row>
  </sheetData>
  <mergeCells count="4">
    <mergeCell ref="A2:J2"/>
    <mergeCell ref="A3:J3"/>
    <mergeCell ref="A18:J18"/>
    <mergeCell ref="A40:J40"/>
  </mergeCells>
  <pageMargins left="0.19685039369791668" right="0.19685039369791668" top="0.19685039369791668" bottom="0.39370078739583336" header="0.19685039369791668" footer="0.19685039369791668"/>
  <pageSetup paperSize="9" scale="53" fitToHeight="0" orientation="portrait" r:id="rId1"/>
  <headerFooter>
    <oddFooter>&amp;R&amp;D (str. &amp;P z &amp;N)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0"/>
  <sheetViews>
    <sheetView topLeftCell="A82" zoomScaleNormal="100" workbookViewId="0">
      <selection activeCell="N53" sqref="N53"/>
    </sheetView>
  </sheetViews>
  <sheetFormatPr defaultRowHeight="14.25" x14ac:dyDescent="0.2"/>
  <cols>
    <col min="1" max="1" width="5.375" style="1" customWidth="1"/>
    <col min="2" max="2" width="25.75" style="2" customWidth="1"/>
    <col min="3" max="3" width="5.125" style="1" customWidth="1"/>
    <col min="4" max="4" width="32.625" style="2" customWidth="1"/>
    <col min="5" max="5" width="9.25" style="1" customWidth="1"/>
    <col min="6" max="6" width="36.25" style="2" customWidth="1"/>
    <col min="7" max="7" width="7" style="1" customWidth="1"/>
    <col min="8" max="8" width="14.125" style="3" customWidth="1"/>
    <col min="9" max="10" width="15.75" style="3" customWidth="1"/>
    <col min="11" max="11" width="8.75" hidden="1" customWidth="1"/>
    <col min="12" max="12" width="9.625" hidden="1" customWidth="1"/>
    <col min="13" max="13" width="9.625" bestFit="1" customWidth="1"/>
  </cols>
  <sheetData>
    <row r="1" spans="1:12" ht="45" customHeight="1" x14ac:dyDescent="0.2">
      <c r="A1" s="16" t="s">
        <v>0</v>
      </c>
      <c r="B1" s="75" t="s">
        <v>293</v>
      </c>
      <c r="C1" s="74" t="s">
        <v>1</v>
      </c>
      <c r="D1" s="75" t="s">
        <v>2</v>
      </c>
      <c r="E1" s="74" t="s">
        <v>3</v>
      </c>
      <c r="F1" s="76" t="s">
        <v>850</v>
      </c>
      <c r="G1" s="76" t="s">
        <v>4</v>
      </c>
      <c r="H1" s="14" t="s">
        <v>526</v>
      </c>
      <c r="I1" s="14" t="s">
        <v>527</v>
      </c>
      <c r="J1" s="14" t="s">
        <v>920</v>
      </c>
    </row>
    <row r="2" spans="1:12" s="15" customFormat="1" ht="18.399999999999999" customHeight="1" x14ac:dyDescent="0.2">
      <c r="A2" s="98" t="s">
        <v>321</v>
      </c>
      <c r="B2" s="98"/>
      <c r="C2" s="98"/>
      <c r="D2" s="98"/>
      <c r="E2" s="98"/>
      <c r="F2" s="98"/>
      <c r="G2" s="98"/>
      <c r="H2" s="98"/>
      <c r="I2" s="98"/>
      <c r="J2" s="98"/>
    </row>
    <row r="3" spans="1:12" s="15" customFormat="1" ht="18.399999999999999" customHeight="1" x14ac:dyDescent="0.2">
      <c r="A3" s="104" t="s">
        <v>37</v>
      </c>
      <c r="B3" s="104"/>
      <c r="C3" s="104"/>
      <c r="D3" s="104"/>
      <c r="E3" s="104"/>
      <c r="F3" s="104"/>
      <c r="G3" s="104"/>
      <c r="H3" s="104"/>
      <c r="I3" s="104"/>
      <c r="J3" s="104"/>
    </row>
    <row r="4" spans="1:12" x14ac:dyDescent="0.2">
      <c r="A4" s="7">
        <v>3639</v>
      </c>
      <c r="B4" s="8" t="s">
        <v>35</v>
      </c>
      <c r="C4" s="7">
        <v>2122</v>
      </c>
      <c r="D4" s="8" t="s">
        <v>486</v>
      </c>
      <c r="E4" s="7">
        <v>3639</v>
      </c>
      <c r="F4" s="23" t="s">
        <v>540</v>
      </c>
      <c r="G4" s="7"/>
      <c r="H4" s="9">
        <v>0</v>
      </c>
      <c r="I4" s="9">
        <v>921</v>
      </c>
      <c r="J4" s="10"/>
      <c r="K4" t="str">
        <f t="shared" ref="K4:K5" si="0">LEFT(C4,1)</f>
        <v>2</v>
      </c>
    </row>
    <row r="5" spans="1:12" x14ac:dyDescent="0.2">
      <c r="A5" s="29" t="s">
        <v>677</v>
      </c>
      <c r="B5" s="30"/>
      <c r="C5" s="29"/>
      <c r="D5" s="30"/>
      <c r="E5" s="29"/>
      <c r="F5" s="30"/>
      <c r="G5" s="29"/>
      <c r="H5" s="31">
        <f>SUM(H2:H4)</f>
        <v>0</v>
      </c>
      <c r="I5" s="31">
        <f>SUM(I2:I4)</f>
        <v>921</v>
      </c>
      <c r="J5" s="31">
        <f>SUM(J2:J4)</f>
        <v>0</v>
      </c>
      <c r="K5" t="str">
        <f t="shared" si="0"/>
        <v/>
      </c>
    </row>
    <row r="6" spans="1:12" x14ac:dyDescent="0.2">
      <c r="A6" s="7">
        <v>3639</v>
      </c>
      <c r="B6" s="8" t="s">
        <v>35</v>
      </c>
      <c r="C6" s="7">
        <v>5331</v>
      </c>
      <c r="D6" s="17" t="s">
        <v>396</v>
      </c>
      <c r="E6" s="7">
        <v>3639</v>
      </c>
      <c r="F6" s="23" t="s">
        <v>36</v>
      </c>
      <c r="G6" s="7"/>
      <c r="H6" s="9">
        <v>20542</v>
      </c>
      <c r="I6" s="9">
        <v>19539.099999999999</v>
      </c>
      <c r="J6" s="10">
        <v>19500</v>
      </c>
      <c r="K6" t="str">
        <f t="shared" ref="K6:K35" si="1">LEFT(C6,1)</f>
        <v>5</v>
      </c>
    </row>
    <row r="7" spans="1:12" x14ac:dyDescent="0.2">
      <c r="A7" s="7">
        <v>3639</v>
      </c>
      <c r="B7" s="8" t="s">
        <v>35</v>
      </c>
      <c r="C7" s="7">
        <v>5331</v>
      </c>
      <c r="D7" s="17" t="s">
        <v>396</v>
      </c>
      <c r="E7" s="7">
        <v>36392</v>
      </c>
      <c r="F7" s="8" t="s">
        <v>454</v>
      </c>
      <c r="G7" s="7"/>
      <c r="H7" s="9">
        <v>400</v>
      </c>
      <c r="I7" s="9">
        <v>400</v>
      </c>
      <c r="J7" s="10">
        <v>100</v>
      </c>
      <c r="K7" t="str">
        <f t="shared" si="1"/>
        <v>5</v>
      </c>
    </row>
    <row r="8" spans="1:12" x14ac:dyDescent="0.2">
      <c r="A8" s="7">
        <v>3639</v>
      </c>
      <c r="B8" s="8" t="s">
        <v>35</v>
      </c>
      <c r="C8" s="7">
        <v>5331</v>
      </c>
      <c r="D8" s="17" t="s">
        <v>396</v>
      </c>
      <c r="E8" s="7">
        <v>363915</v>
      </c>
      <c r="F8" s="23" t="s">
        <v>455</v>
      </c>
      <c r="G8" s="7"/>
      <c r="H8" s="9">
        <v>300</v>
      </c>
      <c r="I8" s="9">
        <v>300</v>
      </c>
      <c r="J8" s="10">
        <v>150</v>
      </c>
      <c r="K8" t="str">
        <f t="shared" si="1"/>
        <v>5</v>
      </c>
    </row>
    <row r="9" spans="1:12" x14ac:dyDescent="0.2">
      <c r="A9" s="7">
        <v>3639</v>
      </c>
      <c r="B9" s="8" t="s">
        <v>35</v>
      </c>
      <c r="C9" s="7">
        <v>5331</v>
      </c>
      <c r="D9" s="17" t="s">
        <v>396</v>
      </c>
      <c r="E9" s="7">
        <v>363916</v>
      </c>
      <c r="F9" s="25" t="s">
        <v>542</v>
      </c>
      <c r="G9" s="7"/>
      <c r="H9" s="9">
        <v>250</v>
      </c>
      <c r="I9" s="9">
        <v>250</v>
      </c>
      <c r="J9" s="10"/>
      <c r="K9" t="str">
        <f t="shared" si="1"/>
        <v>5</v>
      </c>
    </row>
    <row r="10" spans="1:12" x14ac:dyDescent="0.2">
      <c r="A10" s="7">
        <v>3639</v>
      </c>
      <c r="B10" s="8" t="s">
        <v>35</v>
      </c>
      <c r="C10" s="7">
        <v>5331</v>
      </c>
      <c r="D10" s="17" t="s">
        <v>396</v>
      </c>
      <c r="E10" s="7">
        <v>363919</v>
      </c>
      <c r="F10" s="23" t="s">
        <v>456</v>
      </c>
      <c r="G10" s="7"/>
      <c r="H10" s="9">
        <v>50</v>
      </c>
      <c r="I10" s="9">
        <v>50</v>
      </c>
      <c r="J10" s="10"/>
      <c r="K10" t="str">
        <f t="shared" si="1"/>
        <v>5</v>
      </c>
    </row>
    <row r="11" spans="1:12" x14ac:dyDescent="0.2">
      <c r="A11" s="7">
        <v>3639</v>
      </c>
      <c r="B11" s="8" t="s">
        <v>35</v>
      </c>
      <c r="C11" s="7">
        <v>5331</v>
      </c>
      <c r="D11" s="17" t="s">
        <v>396</v>
      </c>
      <c r="E11" s="7">
        <v>363993</v>
      </c>
      <c r="F11" s="25" t="s">
        <v>457</v>
      </c>
      <c r="G11" s="7"/>
      <c r="H11" s="9">
        <v>600</v>
      </c>
      <c r="I11" s="9">
        <v>600</v>
      </c>
      <c r="J11" s="10">
        <v>200</v>
      </c>
      <c r="K11" t="str">
        <f t="shared" si="1"/>
        <v>5</v>
      </c>
    </row>
    <row r="12" spans="1:12" x14ac:dyDescent="0.2">
      <c r="A12" s="7">
        <v>3639</v>
      </c>
      <c r="B12" s="8" t="s">
        <v>35</v>
      </c>
      <c r="C12" s="7">
        <v>6351</v>
      </c>
      <c r="D12" s="17" t="s">
        <v>397</v>
      </c>
      <c r="E12" s="7">
        <v>363914</v>
      </c>
      <c r="F12" s="25" t="s">
        <v>543</v>
      </c>
      <c r="G12" s="7"/>
      <c r="H12" s="9">
        <v>1887.5</v>
      </c>
      <c r="I12" s="9">
        <v>3387.5</v>
      </c>
      <c r="J12" s="10"/>
      <c r="K12" t="str">
        <f t="shared" si="1"/>
        <v>6</v>
      </c>
    </row>
    <row r="13" spans="1:12" x14ac:dyDescent="0.2">
      <c r="A13" s="7">
        <v>3639</v>
      </c>
      <c r="B13" s="8" t="s">
        <v>35</v>
      </c>
      <c r="C13" s="7">
        <v>6351</v>
      </c>
      <c r="D13" s="17" t="s">
        <v>397</v>
      </c>
      <c r="E13" s="7">
        <v>363920</v>
      </c>
      <c r="F13" s="23" t="s">
        <v>544</v>
      </c>
      <c r="G13" s="7"/>
      <c r="H13" s="9">
        <v>0</v>
      </c>
      <c r="I13" s="9">
        <v>1000</v>
      </c>
      <c r="J13" s="10"/>
      <c r="K13" t="str">
        <f t="shared" si="1"/>
        <v>6</v>
      </c>
    </row>
    <row r="14" spans="1:12" x14ac:dyDescent="0.2">
      <c r="A14" s="29" t="s">
        <v>294</v>
      </c>
      <c r="B14" s="30"/>
      <c r="C14" s="29"/>
      <c r="D14" s="30"/>
      <c r="E14" s="29"/>
      <c r="F14" s="30"/>
      <c r="G14" s="29"/>
      <c r="H14" s="31">
        <f>SUM(H6:H13)</f>
        <v>24029.5</v>
      </c>
      <c r="I14" s="31">
        <f>SUM(I6:I13)</f>
        <v>25526.6</v>
      </c>
      <c r="J14" s="31">
        <f>SUM(J6:J13)</f>
        <v>19950</v>
      </c>
      <c r="K14" t="str">
        <f t="shared" si="1"/>
        <v/>
      </c>
      <c r="L14" s="24"/>
    </row>
    <row r="15" spans="1:12" x14ac:dyDescent="0.2">
      <c r="A15" s="11" t="s">
        <v>541</v>
      </c>
      <c r="B15" s="12"/>
      <c r="C15" s="11"/>
      <c r="D15" s="12"/>
      <c r="E15" s="11"/>
      <c r="F15" s="12"/>
      <c r="G15" s="11"/>
      <c r="H15" s="13">
        <f t="shared" ref="H15:I15" si="2">H5</f>
        <v>0</v>
      </c>
      <c r="I15" s="13">
        <f t="shared" si="2"/>
        <v>921</v>
      </c>
      <c r="J15" s="13">
        <f>J5</f>
        <v>0</v>
      </c>
      <c r="K15" t="str">
        <f t="shared" si="1"/>
        <v/>
      </c>
    </row>
    <row r="16" spans="1:12" x14ac:dyDescent="0.2">
      <c r="A16" s="11" t="s">
        <v>308</v>
      </c>
      <c r="B16" s="12"/>
      <c r="C16" s="11"/>
      <c r="D16" s="12"/>
      <c r="E16" s="11"/>
      <c r="F16" s="12"/>
      <c r="G16" s="11"/>
      <c r="H16" s="13">
        <f>SUM(H14)</f>
        <v>24029.5</v>
      </c>
      <c r="I16" s="13">
        <f t="shared" ref="I16:J16" si="3">SUM(I14)</f>
        <v>25526.6</v>
      </c>
      <c r="J16" s="13">
        <f t="shared" si="3"/>
        <v>19950</v>
      </c>
      <c r="K16" t="str">
        <f t="shared" si="1"/>
        <v/>
      </c>
    </row>
    <row r="17" spans="1:11" x14ac:dyDescent="0.2">
      <c r="A17" s="11" t="s">
        <v>309</v>
      </c>
      <c r="B17" s="12"/>
      <c r="C17" s="11"/>
      <c r="D17" s="12"/>
      <c r="E17" s="11"/>
      <c r="F17" s="12"/>
      <c r="G17" s="11"/>
      <c r="H17" s="13">
        <f>H15-H16</f>
        <v>-24029.5</v>
      </c>
      <c r="I17" s="13">
        <f t="shared" ref="I17:J17" si="4">I15-I16</f>
        <v>-24605.599999999999</v>
      </c>
      <c r="J17" s="13">
        <f t="shared" si="4"/>
        <v>-19950</v>
      </c>
      <c r="K17" t="str">
        <f t="shared" si="1"/>
        <v/>
      </c>
    </row>
    <row r="18" spans="1:11" s="15" customFormat="1" ht="15.6" customHeight="1" x14ac:dyDescent="0.2">
      <c r="A18" s="102" t="s">
        <v>41</v>
      </c>
      <c r="B18" s="102"/>
      <c r="C18" s="102"/>
      <c r="D18" s="102"/>
      <c r="E18" s="102"/>
      <c r="F18" s="102"/>
      <c r="G18" s="102"/>
      <c r="H18" s="102"/>
      <c r="I18" s="102"/>
      <c r="J18" s="103"/>
      <c r="K18" t="str">
        <f t="shared" si="1"/>
        <v/>
      </c>
    </row>
    <row r="19" spans="1:11" x14ac:dyDescent="0.2">
      <c r="A19" s="7"/>
      <c r="B19" s="8"/>
      <c r="C19" s="7">
        <v>4116</v>
      </c>
      <c r="D19" s="8" t="s">
        <v>386</v>
      </c>
      <c r="E19" s="7">
        <v>16020</v>
      </c>
      <c r="F19" s="23" t="s">
        <v>545</v>
      </c>
      <c r="G19" s="7">
        <v>34019</v>
      </c>
      <c r="H19" s="9">
        <v>0</v>
      </c>
      <c r="I19" s="9">
        <v>128.1</v>
      </c>
      <c r="J19" s="10"/>
      <c r="K19" t="str">
        <f t="shared" si="1"/>
        <v>4</v>
      </c>
    </row>
    <row r="20" spans="1:11" x14ac:dyDescent="0.2">
      <c r="A20" s="7"/>
      <c r="B20" s="8"/>
      <c r="C20" s="7">
        <v>4116</v>
      </c>
      <c r="D20" s="8" t="s">
        <v>386</v>
      </c>
      <c r="E20" s="7">
        <v>16020</v>
      </c>
      <c r="F20" s="23" t="s">
        <v>546</v>
      </c>
      <c r="G20" s="7">
        <v>34053</v>
      </c>
      <c r="H20" s="9">
        <v>0</v>
      </c>
      <c r="I20" s="9">
        <v>39</v>
      </c>
      <c r="J20" s="10"/>
      <c r="K20" t="str">
        <f t="shared" si="1"/>
        <v>4</v>
      </c>
    </row>
    <row r="21" spans="1:11" x14ac:dyDescent="0.2">
      <c r="A21" s="7"/>
      <c r="B21" s="8"/>
      <c r="C21" s="7">
        <v>4116</v>
      </c>
      <c r="D21" s="8" t="s">
        <v>386</v>
      </c>
      <c r="E21" s="7">
        <v>1602020</v>
      </c>
      <c r="F21" s="63" t="s">
        <v>922</v>
      </c>
      <c r="G21" s="7">
        <v>34026</v>
      </c>
      <c r="H21" s="9">
        <v>0</v>
      </c>
      <c r="I21" s="9">
        <v>150</v>
      </c>
      <c r="J21" s="10"/>
      <c r="K21" t="str">
        <f t="shared" si="1"/>
        <v>4</v>
      </c>
    </row>
    <row r="22" spans="1:11" x14ac:dyDescent="0.2">
      <c r="A22" s="7"/>
      <c r="B22" s="8"/>
      <c r="C22" s="7">
        <v>4116</v>
      </c>
      <c r="D22" s="8" t="s">
        <v>386</v>
      </c>
      <c r="E22" s="7">
        <v>1602420</v>
      </c>
      <c r="F22" s="23" t="s">
        <v>547</v>
      </c>
      <c r="G22" s="7">
        <v>34026</v>
      </c>
      <c r="H22" s="9">
        <v>0</v>
      </c>
      <c r="I22" s="9">
        <v>110</v>
      </c>
      <c r="J22" s="10"/>
      <c r="K22" t="str">
        <f t="shared" si="1"/>
        <v>4</v>
      </c>
    </row>
    <row r="23" spans="1:11" x14ac:dyDescent="0.2">
      <c r="A23" s="7"/>
      <c r="B23" s="8"/>
      <c r="C23" s="7">
        <v>4122</v>
      </c>
      <c r="D23" s="8" t="s">
        <v>38</v>
      </c>
      <c r="E23" s="7">
        <v>16020</v>
      </c>
      <c r="F23" s="23" t="s">
        <v>548</v>
      </c>
      <c r="G23" s="7">
        <v>214</v>
      </c>
      <c r="H23" s="9">
        <v>0</v>
      </c>
      <c r="I23" s="9">
        <v>50</v>
      </c>
      <c r="J23" s="10"/>
      <c r="K23" t="str">
        <f t="shared" si="1"/>
        <v>4</v>
      </c>
    </row>
    <row r="24" spans="1:11" x14ac:dyDescent="0.2">
      <c r="A24" s="7"/>
      <c r="B24" s="8"/>
      <c r="C24" s="7">
        <v>4122</v>
      </c>
      <c r="D24" s="8" t="s">
        <v>38</v>
      </c>
      <c r="E24" s="7">
        <v>16020</v>
      </c>
      <c r="F24" s="23" t="s">
        <v>549</v>
      </c>
      <c r="G24" s="7">
        <v>331</v>
      </c>
      <c r="H24" s="9">
        <v>0</v>
      </c>
      <c r="I24" s="9">
        <v>250</v>
      </c>
      <c r="J24" s="10"/>
      <c r="K24" t="str">
        <f t="shared" si="1"/>
        <v>4</v>
      </c>
    </row>
    <row r="25" spans="1:11" x14ac:dyDescent="0.2">
      <c r="A25" s="7">
        <v>3315</v>
      </c>
      <c r="B25" s="8" t="s">
        <v>39</v>
      </c>
      <c r="C25" s="7">
        <v>2122</v>
      </c>
      <c r="D25" s="8" t="s">
        <v>486</v>
      </c>
      <c r="E25" s="7">
        <v>1601</v>
      </c>
      <c r="F25" s="23" t="s">
        <v>550</v>
      </c>
      <c r="G25" s="7"/>
      <c r="H25" s="9">
        <v>0</v>
      </c>
      <c r="I25" s="9">
        <v>127</v>
      </c>
      <c r="J25" s="10"/>
      <c r="K25" t="str">
        <f t="shared" si="1"/>
        <v>2</v>
      </c>
    </row>
    <row r="26" spans="1:11" x14ac:dyDescent="0.2">
      <c r="A26" s="29" t="s">
        <v>295</v>
      </c>
      <c r="B26" s="30"/>
      <c r="C26" s="29"/>
      <c r="D26" s="30"/>
      <c r="E26" s="29"/>
      <c r="F26" s="30"/>
      <c r="G26" s="29"/>
      <c r="H26" s="31">
        <f>SUM(H19:H25)</f>
        <v>0</v>
      </c>
      <c r="I26" s="31">
        <f>SUM(I19:I25)</f>
        <v>854.1</v>
      </c>
      <c r="J26" s="31">
        <f>SUM(J19:J25)</f>
        <v>0</v>
      </c>
      <c r="K26" t="str">
        <f t="shared" si="1"/>
        <v/>
      </c>
    </row>
    <row r="27" spans="1:11" x14ac:dyDescent="0.2">
      <c r="A27" s="7">
        <v>3315</v>
      </c>
      <c r="B27" s="8" t="s">
        <v>39</v>
      </c>
      <c r="C27" s="7">
        <v>5331</v>
      </c>
      <c r="D27" s="17" t="s">
        <v>396</v>
      </c>
      <c r="E27" s="7">
        <v>1601</v>
      </c>
      <c r="F27" s="8" t="s">
        <v>40</v>
      </c>
      <c r="G27" s="7"/>
      <c r="H27" s="9">
        <v>12316.3</v>
      </c>
      <c r="I27" s="9">
        <v>11758.2</v>
      </c>
      <c r="J27" s="10">
        <v>11230</v>
      </c>
      <c r="K27" t="str">
        <f t="shared" si="1"/>
        <v>5</v>
      </c>
    </row>
    <row r="28" spans="1:11" x14ac:dyDescent="0.2">
      <c r="A28" s="7">
        <v>3315</v>
      </c>
      <c r="B28" s="8" t="s">
        <v>39</v>
      </c>
      <c r="C28" s="7">
        <v>5331</v>
      </c>
      <c r="D28" s="17" t="s">
        <v>396</v>
      </c>
      <c r="E28" s="7">
        <v>33191</v>
      </c>
      <c r="F28" s="8" t="s">
        <v>458</v>
      </c>
      <c r="G28" s="7"/>
      <c r="H28" s="9">
        <v>250</v>
      </c>
      <c r="I28" s="9">
        <v>250</v>
      </c>
      <c r="J28" s="10">
        <v>250</v>
      </c>
      <c r="K28" t="str">
        <f t="shared" si="1"/>
        <v>5</v>
      </c>
    </row>
    <row r="29" spans="1:11" x14ac:dyDescent="0.2">
      <c r="A29" s="7">
        <v>3315</v>
      </c>
      <c r="B29" s="8" t="s">
        <v>39</v>
      </c>
      <c r="C29" s="7">
        <v>5331</v>
      </c>
      <c r="D29" s="17" t="s">
        <v>396</v>
      </c>
      <c r="E29" s="7">
        <v>33192</v>
      </c>
      <c r="F29" s="8" t="s">
        <v>459</v>
      </c>
      <c r="G29" s="7"/>
      <c r="H29" s="9">
        <v>70</v>
      </c>
      <c r="I29" s="9">
        <v>70</v>
      </c>
      <c r="J29" s="10">
        <v>70</v>
      </c>
      <c r="K29" t="str">
        <f t="shared" si="1"/>
        <v>5</v>
      </c>
    </row>
    <row r="30" spans="1:11" x14ac:dyDescent="0.2">
      <c r="A30" s="7">
        <v>3315</v>
      </c>
      <c r="B30" s="8" t="s">
        <v>39</v>
      </c>
      <c r="C30" s="7">
        <v>5331</v>
      </c>
      <c r="D30" s="17" t="s">
        <v>396</v>
      </c>
      <c r="E30" s="7">
        <v>33991</v>
      </c>
      <c r="F30" s="8" t="s">
        <v>484</v>
      </c>
      <c r="G30" s="7"/>
      <c r="H30" s="9">
        <v>250</v>
      </c>
      <c r="I30" s="9">
        <v>0</v>
      </c>
      <c r="J30" s="10">
        <v>250</v>
      </c>
      <c r="K30" t="str">
        <f t="shared" si="1"/>
        <v>5</v>
      </c>
    </row>
    <row r="31" spans="1:11" x14ac:dyDescent="0.2">
      <c r="A31" s="7">
        <v>3315</v>
      </c>
      <c r="B31" s="8" t="s">
        <v>39</v>
      </c>
      <c r="C31" s="7">
        <v>5331</v>
      </c>
      <c r="D31" s="17" t="s">
        <v>396</v>
      </c>
      <c r="E31" s="7">
        <v>33994</v>
      </c>
      <c r="F31" s="8" t="s">
        <v>551</v>
      </c>
      <c r="G31" s="7"/>
      <c r="H31" s="9">
        <v>0</v>
      </c>
      <c r="I31" s="9">
        <v>250</v>
      </c>
      <c r="J31" s="10"/>
      <c r="K31" t="str">
        <f t="shared" si="1"/>
        <v>5</v>
      </c>
    </row>
    <row r="32" spans="1:11" x14ac:dyDescent="0.2">
      <c r="A32" s="7">
        <v>3315</v>
      </c>
      <c r="B32" s="8" t="s">
        <v>39</v>
      </c>
      <c r="C32" s="7">
        <v>5336</v>
      </c>
      <c r="D32" s="17" t="s">
        <v>485</v>
      </c>
      <c r="E32" s="7">
        <v>16020</v>
      </c>
      <c r="F32" s="8" t="s">
        <v>552</v>
      </c>
      <c r="G32" s="7">
        <v>214</v>
      </c>
      <c r="H32" s="9">
        <v>0</v>
      </c>
      <c r="I32" s="9">
        <v>50</v>
      </c>
      <c r="J32" s="10"/>
      <c r="K32" t="str">
        <f t="shared" si="1"/>
        <v>5</v>
      </c>
    </row>
    <row r="33" spans="1:12" ht="14.45" customHeight="1" x14ac:dyDescent="0.2">
      <c r="A33" s="7">
        <v>3315</v>
      </c>
      <c r="B33" s="8" t="s">
        <v>39</v>
      </c>
      <c r="C33" s="7">
        <v>5336</v>
      </c>
      <c r="D33" s="17" t="s">
        <v>485</v>
      </c>
      <c r="E33" s="7">
        <v>16020</v>
      </c>
      <c r="F33" s="8" t="s">
        <v>553</v>
      </c>
      <c r="G33" s="7">
        <v>331</v>
      </c>
      <c r="H33" s="9">
        <v>0</v>
      </c>
      <c r="I33" s="9">
        <v>250</v>
      </c>
      <c r="J33" s="10"/>
      <c r="K33" t="str">
        <f t="shared" si="1"/>
        <v>5</v>
      </c>
    </row>
    <row r="34" spans="1:12" x14ac:dyDescent="0.2">
      <c r="A34" s="7">
        <v>3315</v>
      </c>
      <c r="B34" s="8" t="s">
        <v>39</v>
      </c>
      <c r="C34" s="7">
        <v>5336</v>
      </c>
      <c r="D34" s="17" t="s">
        <v>485</v>
      </c>
      <c r="E34" s="7">
        <v>16020</v>
      </c>
      <c r="F34" s="25" t="s">
        <v>554</v>
      </c>
      <c r="G34" s="7">
        <v>34019</v>
      </c>
      <c r="H34" s="9">
        <v>0</v>
      </c>
      <c r="I34" s="9">
        <v>128.1</v>
      </c>
      <c r="J34" s="10"/>
      <c r="K34" t="str">
        <f t="shared" si="1"/>
        <v>5</v>
      </c>
    </row>
    <row r="35" spans="1:12" x14ac:dyDescent="0.2">
      <c r="A35" s="7">
        <v>3315</v>
      </c>
      <c r="B35" s="8" t="s">
        <v>39</v>
      </c>
      <c r="C35" s="7">
        <v>5336</v>
      </c>
      <c r="D35" s="17" t="s">
        <v>485</v>
      </c>
      <c r="E35" s="7">
        <v>16020</v>
      </c>
      <c r="F35" s="25" t="s">
        <v>555</v>
      </c>
      <c r="G35" s="7">
        <v>34053</v>
      </c>
      <c r="H35" s="9">
        <v>0</v>
      </c>
      <c r="I35" s="9">
        <v>39</v>
      </c>
      <c r="J35" s="10"/>
      <c r="K35" t="str">
        <f t="shared" si="1"/>
        <v>5</v>
      </c>
    </row>
    <row r="36" spans="1:12" x14ac:dyDescent="0.2">
      <c r="A36" s="7">
        <v>3315</v>
      </c>
      <c r="B36" s="8" t="s">
        <v>39</v>
      </c>
      <c r="C36" s="7">
        <v>5336</v>
      </c>
      <c r="D36" s="17" t="s">
        <v>485</v>
      </c>
      <c r="E36" s="7">
        <v>1602020</v>
      </c>
      <c r="F36" s="25" t="s">
        <v>556</v>
      </c>
      <c r="G36" s="7">
        <v>34026</v>
      </c>
      <c r="H36" s="9">
        <v>0</v>
      </c>
      <c r="I36" s="9">
        <v>150</v>
      </c>
      <c r="J36" s="10"/>
      <c r="K36" t="str">
        <f t="shared" ref="K36:K56" si="5">LEFT(C36,1)</f>
        <v>5</v>
      </c>
    </row>
    <row r="37" spans="1:12" x14ac:dyDescent="0.2">
      <c r="A37" s="7">
        <v>3315</v>
      </c>
      <c r="B37" s="8" t="s">
        <v>39</v>
      </c>
      <c r="C37" s="7">
        <v>5336</v>
      </c>
      <c r="D37" s="17" t="s">
        <v>485</v>
      </c>
      <c r="E37" s="7">
        <v>1602420</v>
      </c>
      <c r="F37" s="23" t="s">
        <v>557</v>
      </c>
      <c r="G37" s="7">
        <v>34026</v>
      </c>
      <c r="H37" s="9">
        <v>0</v>
      </c>
      <c r="I37" s="9">
        <v>110</v>
      </c>
      <c r="J37" s="10"/>
      <c r="K37" t="str">
        <f t="shared" si="5"/>
        <v>5</v>
      </c>
    </row>
    <row r="38" spans="1:12" x14ac:dyDescent="0.2">
      <c r="A38" s="7">
        <v>3315</v>
      </c>
      <c r="B38" s="8" t="s">
        <v>39</v>
      </c>
      <c r="C38" s="7">
        <v>6351</v>
      </c>
      <c r="D38" s="17" t="s">
        <v>397</v>
      </c>
      <c r="E38" s="7">
        <v>16014</v>
      </c>
      <c r="F38" s="23" t="s">
        <v>460</v>
      </c>
      <c r="G38" s="7"/>
      <c r="H38" s="9">
        <v>200</v>
      </c>
      <c r="I38" s="9">
        <v>200</v>
      </c>
      <c r="J38" s="10">
        <v>200</v>
      </c>
      <c r="K38" t="str">
        <f t="shared" si="5"/>
        <v>6</v>
      </c>
    </row>
    <row r="39" spans="1:12" x14ac:dyDescent="0.2">
      <c r="A39" s="29" t="s">
        <v>296</v>
      </c>
      <c r="B39" s="30"/>
      <c r="C39" s="29"/>
      <c r="D39" s="30"/>
      <c r="E39" s="29"/>
      <c r="F39" s="30"/>
      <c r="G39" s="29"/>
      <c r="H39" s="31">
        <f>SUM(H27:H38)</f>
        <v>13086.3</v>
      </c>
      <c r="I39" s="31">
        <f t="shared" ref="I39:J39" si="6">SUM(I27:I38)</f>
        <v>13255.300000000001</v>
      </c>
      <c r="J39" s="31">
        <f t="shared" si="6"/>
        <v>12000</v>
      </c>
      <c r="K39" t="str">
        <f t="shared" si="5"/>
        <v/>
      </c>
      <c r="L39" s="24"/>
    </row>
    <row r="40" spans="1:12" x14ac:dyDescent="0.2">
      <c r="A40" s="11" t="s">
        <v>310</v>
      </c>
      <c r="B40" s="12"/>
      <c r="C40" s="11"/>
      <c r="D40" s="12"/>
      <c r="E40" s="11"/>
      <c r="F40" s="12"/>
      <c r="G40" s="11"/>
      <c r="H40" s="13">
        <f>SUM(H26)</f>
        <v>0</v>
      </c>
      <c r="I40" s="13">
        <f t="shared" ref="I40:J40" si="7">SUM(I26)</f>
        <v>854.1</v>
      </c>
      <c r="J40" s="13">
        <f t="shared" si="7"/>
        <v>0</v>
      </c>
      <c r="K40" t="str">
        <f t="shared" si="5"/>
        <v/>
      </c>
    </row>
    <row r="41" spans="1:12" x14ac:dyDescent="0.2">
      <c r="A41" s="11" t="s">
        <v>311</v>
      </c>
      <c r="B41" s="12"/>
      <c r="C41" s="11"/>
      <c r="D41" s="12"/>
      <c r="E41" s="11"/>
      <c r="F41" s="12"/>
      <c r="G41" s="11"/>
      <c r="H41" s="13">
        <f>SUM(H39)</f>
        <v>13086.3</v>
      </c>
      <c r="I41" s="13">
        <f t="shared" ref="I41:J41" si="8">SUM(I39)</f>
        <v>13255.300000000001</v>
      </c>
      <c r="J41" s="13">
        <f t="shared" si="8"/>
        <v>12000</v>
      </c>
      <c r="K41" t="str">
        <f t="shared" si="5"/>
        <v/>
      </c>
    </row>
    <row r="42" spans="1:12" x14ac:dyDescent="0.2">
      <c r="A42" s="11" t="s">
        <v>312</v>
      </c>
      <c r="B42" s="12"/>
      <c r="C42" s="11"/>
      <c r="D42" s="12"/>
      <c r="E42" s="11"/>
      <c r="F42" s="12"/>
      <c r="G42" s="11"/>
      <c r="H42" s="13">
        <f>H40-H41</f>
        <v>-13086.3</v>
      </c>
      <c r="I42" s="13">
        <f t="shared" ref="I42:J42" si="9">I40-I41</f>
        <v>-12401.2</v>
      </c>
      <c r="J42" s="13">
        <f t="shared" si="9"/>
        <v>-12000</v>
      </c>
      <c r="K42" s="53"/>
    </row>
    <row r="43" spans="1:12" s="15" customFormat="1" ht="15.6" customHeight="1" x14ac:dyDescent="0.2">
      <c r="A43" s="102" t="s">
        <v>51</v>
      </c>
      <c r="B43" s="102"/>
      <c r="C43" s="102"/>
      <c r="D43" s="102"/>
      <c r="E43" s="102"/>
      <c r="F43" s="102"/>
      <c r="G43" s="102"/>
      <c r="H43" s="102"/>
      <c r="I43" s="102"/>
      <c r="J43" s="103"/>
      <c r="K43" t="str">
        <f t="shared" si="5"/>
        <v/>
      </c>
    </row>
    <row r="44" spans="1:12" x14ac:dyDescent="0.2">
      <c r="A44" s="7"/>
      <c r="B44" s="8"/>
      <c r="C44" s="7"/>
      <c r="D44" s="8"/>
      <c r="E44" s="7"/>
      <c r="F44" s="8"/>
      <c r="G44" s="7"/>
      <c r="H44" s="9"/>
      <c r="I44" s="9"/>
      <c r="J44" s="10"/>
      <c r="K44" t="str">
        <f t="shared" si="5"/>
        <v/>
      </c>
    </row>
    <row r="45" spans="1:12" x14ac:dyDescent="0.2">
      <c r="A45" s="7">
        <v>3111</v>
      </c>
      <c r="B45" s="8" t="s">
        <v>42</v>
      </c>
      <c r="C45" s="7">
        <v>2122</v>
      </c>
      <c r="D45" s="8" t="s">
        <v>486</v>
      </c>
      <c r="E45" s="7">
        <v>1401</v>
      </c>
      <c r="F45" s="8" t="s">
        <v>558</v>
      </c>
      <c r="G45" s="7"/>
      <c r="H45" s="9">
        <v>0</v>
      </c>
      <c r="I45" s="9">
        <v>5</v>
      </c>
      <c r="J45" s="10"/>
      <c r="K45" t="str">
        <f t="shared" si="5"/>
        <v>2</v>
      </c>
    </row>
    <row r="46" spans="1:12" x14ac:dyDescent="0.2">
      <c r="A46" s="7">
        <v>3113</v>
      </c>
      <c r="B46" s="8" t="s">
        <v>44</v>
      </c>
      <c r="C46" s="7">
        <v>2122</v>
      </c>
      <c r="D46" s="8" t="s">
        <v>486</v>
      </c>
      <c r="E46" s="7">
        <v>1405</v>
      </c>
      <c r="F46" s="8" t="s">
        <v>559</v>
      </c>
      <c r="G46" s="7"/>
      <c r="H46" s="9">
        <v>0</v>
      </c>
      <c r="I46" s="9">
        <v>262</v>
      </c>
      <c r="J46" s="10"/>
      <c r="K46" t="str">
        <f t="shared" si="5"/>
        <v>2</v>
      </c>
    </row>
    <row r="47" spans="1:12" x14ac:dyDescent="0.2">
      <c r="A47" s="7">
        <v>3113</v>
      </c>
      <c r="B47" s="8" t="s">
        <v>44</v>
      </c>
      <c r="C47" s="7">
        <v>2122</v>
      </c>
      <c r="D47" s="8" t="s">
        <v>486</v>
      </c>
      <c r="E47" s="7">
        <v>1406</v>
      </c>
      <c r="F47" s="8" t="s">
        <v>560</v>
      </c>
      <c r="G47" s="7"/>
      <c r="H47" s="9">
        <v>0</v>
      </c>
      <c r="I47" s="9">
        <v>671</v>
      </c>
      <c r="J47" s="10"/>
      <c r="K47" t="str">
        <f t="shared" si="5"/>
        <v>2</v>
      </c>
    </row>
    <row r="48" spans="1:12" x14ac:dyDescent="0.2">
      <c r="A48" s="7">
        <v>3231</v>
      </c>
      <c r="B48" s="8" t="s">
        <v>49</v>
      </c>
      <c r="C48" s="7">
        <v>2122</v>
      </c>
      <c r="D48" s="8" t="s">
        <v>486</v>
      </c>
      <c r="E48" s="7">
        <v>1407</v>
      </c>
      <c r="F48" s="8" t="s">
        <v>561</v>
      </c>
      <c r="G48" s="7"/>
      <c r="H48" s="9">
        <v>0</v>
      </c>
      <c r="I48" s="9">
        <v>350</v>
      </c>
      <c r="J48" s="10"/>
      <c r="K48" t="str">
        <f t="shared" si="5"/>
        <v>2</v>
      </c>
    </row>
    <row r="49" spans="1:14" x14ac:dyDescent="0.2">
      <c r="A49" s="29" t="s">
        <v>297</v>
      </c>
      <c r="B49" s="30"/>
      <c r="C49" s="29"/>
      <c r="D49" s="30"/>
      <c r="E49" s="29"/>
      <c r="F49" s="30"/>
      <c r="G49" s="29"/>
      <c r="H49" s="31">
        <f>SUM(H44:H48)</f>
        <v>0</v>
      </c>
      <c r="I49" s="31">
        <f t="shared" ref="I49:J49" si="10">SUM(I44:I48)</f>
        <v>1288</v>
      </c>
      <c r="J49" s="31">
        <f t="shared" si="10"/>
        <v>0</v>
      </c>
    </row>
    <row r="50" spans="1:14" x14ac:dyDescent="0.2">
      <c r="A50" s="7">
        <v>3111</v>
      </c>
      <c r="B50" s="8" t="s">
        <v>42</v>
      </c>
      <c r="C50" s="7">
        <v>5331</v>
      </c>
      <c r="D50" s="17" t="s">
        <v>396</v>
      </c>
      <c r="E50" s="7">
        <v>1401</v>
      </c>
      <c r="F50" s="8" t="s">
        <v>43</v>
      </c>
      <c r="G50" s="7"/>
      <c r="H50" s="9">
        <v>1348</v>
      </c>
      <c r="I50" s="9">
        <v>1263.9000000000001</v>
      </c>
      <c r="J50" s="10">
        <v>1348</v>
      </c>
      <c r="K50" t="str">
        <f t="shared" si="5"/>
        <v>5</v>
      </c>
    </row>
    <row r="51" spans="1:14" x14ac:dyDescent="0.2">
      <c r="A51" s="7">
        <v>3113</v>
      </c>
      <c r="B51" s="8" t="s">
        <v>44</v>
      </c>
      <c r="C51" s="7">
        <v>6351</v>
      </c>
      <c r="D51" s="17" t="s">
        <v>397</v>
      </c>
      <c r="E51" s="48">
        <v>14067</v>
      </c>
      <c r="F51" s="80" t="s">
        <v>701</v>
      </c>
      <c r="G51" s="7"/>
      <c r="H51" s="9"/>
      <c r="I51" s="9"/>
      <c r="J51" s="10">
        <v>800</v>
      </c>
      <c r="K51" t="str">
        <f t="shared" si="5"/>
        <v>6</v>
      </c>
    </row>
    <row r="52" spans="1:14" x14ac:dyDescent="0.2">
      <c r="A52" s="7">
        <v>3113</v>
      </c>
      <c r="B52" s="8" t="s">
        <v>44</v>
      </c>
      <c r="C52" s="7">
        <v>5331</v>
      </c>
      <c r="D52" s="17" t="s">
        <v>396</v>
      </c>
      <c r="E52" s="7">
        <v>1405</v>
      </c>
      <c r="F52" s="8" t="s">
        <v>45</v>
      </c>
      <c r="G52" s="7"/>
      <c r="H52" s="9">
        <v>2641</v>
      </c>
      <c r="I52" s="9">
        <v>1902.2</v>
      </c>
      <c r="J52" s="10">
        <v>2891</v>
      </c>
      <c r="K52" t="str">
        <f t="shared" si="5"/>
        <v>5</v>
      </c>
    </row>
    <row r="53" spans="1:14" x14ac:dyDescent="0.2">
      <c r="A53" s="7">
        <v>3113</v>
      </c>
      <c r="B53" s="8" t="s">
        <v>44</v>
      </c>
      <c r="C53" s="7">
        <v>5331</v>
      </c>
      <c r="D53" s="17" t="s">
        <v>396</v>
      </c>
      <c r="E53" s="7">
        <v>1406</v>
      </c>
      <c r="F53" s="8" t="s">
        <v>46</v>
      </c>
      <c r="G53" s="7"/>
      <c r="H53" s="9">
        <v>3315</v>
      </c>
      <c r="I53" s="9">
        <v>2589.1</v>
      </c>
      <c r="J53" s="10">
        <v>3775</v>
      </c>
      <c r="K53" t="str">
        <f t="shared" si="5"/>
        <v>5</v>
      </c>
      <c r="N53" s="24"/>
    </row>
    <row r="54" spans="1:14" x14ac:dyDescent="0.2">
      <c r="A54" s="7">
        <v>3113</v>
      </c>
      <c r="B54" s="8" t="s">
        <v>44</v>
      </c>
      <c r="C54" s="7">
        <v>5331</v>
      </c>
      <c r="D54" s="17" t="s">
        <v>396</v>
      </c>
      <c r="E54" s="7">
        <v>14061</v>
      </c>
      <c r="F54" s="8" t="s">
        <v>47</v>
      </c>
      <c r="G54" s="7"/>
      <c r="H54" s="9">
        <v>460</v>
      </c>
      <c r="I54" s="9">
        <v>460</v>
      </c>
      <c r="J54" s="10"/>
      <c r="K54" t="str">
        <f t="shared" si="5"/>
        <v>5</v>
      </c>
    </row>
    <row r="55" spans="1:14" x14ac:dyDescent="0.2">
      <c r="A55" s="64">
        <v>3141</v>
      </c>
      <c r="B55" s="49" t="s">
        <v>48</v>
      </c>
      <c r="C55" s="48">
        <v>5331</v>
      </c>
      <c r="D55" s="54" t="s">
        <v>396</v>
      </c>
      <c r="E55" s="48">
        <v>1406</v>
      </c>
      <c r="F55" s="81" t="s">
        <v>461</v>
      </c>
      <c r="G55" s="48"/>
      <c r="H55" s="51">
        <v>1395</v>
      </c>
      <c r="I55" s="51">
        <v>1395</v>
      </c>
      <c r="J55" s="52">
        <v>1395</v>
      </c>
      <c r="K55" t="str">
        <f t="shared" si="5"/>
        <v>5</v>
      </c>
    </row>
    <row r="56" spans="1:14" x14ac:dyDescent="0.2">
      <c r="A56" s="7">
        <v>3231</v>
      </c>
      <c r="B56" s="8" t="s">
        <v>49</v>
      </c>
      <c r="C56" s="7">
        <v>5331</v>
      </c>
      <c r="D56" s="17" t="s">
        <v>396</v>
      </c>
      <c r="E56" s="7">
        <v>1407</v>
      </c>
      <c r="F56" s="25" t="s">
        <v>50</v>
      </c>
      <c r="G56" s="7"/>
      <c r="H56" s="9">
        <v>300</v>
      </c>
      <c r="I56" s="9">
        <v>100</v>
      </c>
      <c r="J56" s="10">
        <v>250</v>
      </c>
      <c r="K56" t="str">
        <f t="shared" si="5"/>
        <v>5</v>
      </c>
    </row>
    <row r="57" spans="1:14" s="15" customFormat="1" ht="15.6" customHeight="1" x14ac:dyDescent="0.2">
      <c r="A57" s="29" t="s">
        <v>298</v>
      </c>
      <c r="B57" s="30"/>
      <c r="C57" s="29"/>
      <c r="D57" s="30"/>
      <c r="E57" s="29"/>
      <c r="F57" s="30"/>
      <c r="G57" s="29"/>
      <c r="H57" s="31">
        <f>SUM(H50:H56)</f>
        <v>9459</v>
      </c>
      <c r="I57" s="31">
        <f>SUM(I50:I56)</f>
        <v>7710.2000000000007</v>
      </c>
      <c r="J57" s="31">
        <f>SUM(J50:J56)</f>
        <v>10459</v>
      </c>
      <c r="K57" t="str">
        <f t="shared" ref="K57:K61" si="11">LEFT(C61,1)</f>
        <v/>
      </c>
    </row>
    <row r="58" spans="1:14" x14ac:dyDescent="0.2">
      <c r="A58" s="11" t="s">
        <v>313</v>
      </c>
      <c r="B58" s="12"/>
      <c r="C58" s="11"/>
      <c r="D58" s="12"/>
      <c r="E58" s="11"/>
      <c r="F58" s="12"/>
      <c r="G58" s="11"/>
      <c r="H58" s="13">
        <f>H49</f>
        <v>0</v>
      </c>
      <c r="I58" s="13">
        <f>I49</f>
        <v>1288</v>
      </c>
      <c r="J58" s="13">
        <f>J49</f>
        <v>0</v>
      </c>
    </row>
    <row r="59" spans="1:14" x14ac:dyDescent="0.2">
      <c r="A59" s="11" t="s">
        <v>314</v>
      </c>
      <c r="B59" s="12"/>
      <c r="C59" s="11"/>
      <c r="D59" s="12"/>
      <c r="E59" s="11"/>
      <c r="F59" s="12"/>
      <c r="G59" s="11"/>
      <c r="H59" s="13">
        <f>SUM(H57)</f>
        <v>9459</v>
      </c>
      <c r="I59" s="13">
        <f t="shared" ref="I59:J59" si="12">SUM(I57)</f>
        <v>7710.2000000000007</v>
      </c>
      <c r="J59" s="13">
        <f t="shared" si="12"/>
        <v>10459</v>
      </c>
      <c r="K59" t="str">
        <f t="shared" si="11"/>
        <v/>
      </c>
    </row>
    <row r="60" spans="1:14" x14ac:dyDescent="0.2">
      <c r="A60" s="11" t="s">
        <v>315</v>
      </c>
      <c r="B60" s="12"/>
      <c r="C60" s="11"/>
      <c r="D60" s="12"/>
      <c r="E60" s="11"/>
      <c r="F60" s="12"/>
      <c r="G60" s="11"/>
      <c r="H60" s="13">
        <f>H58-H59</f>
        <v>-9459</v>
      </c>
      <c r="I60" s="13">
        <f t="shared" ref="I60:J60" si="13">I58-I59</f>
        <v>-6422.2000000000007</v>
      </c>
      <c r="J60" s="13">
        <f t="shared" si="13"/>
        <v>-10459</v>
      </c>
      <c r="K60" t="str">
        <f t="shared" si="11"/>
        <v/>
      </c>
    </row>
    <row r="61" spans="1:14" s="15" customFormat="1" ht="15.6" customHeight="1" x14ac:dyDescent="0.2">
      <c r="A61" s="102" t="s">
        <v>52</v>
      </c>
      <c r="B61" s="102"/>
      <c r="C61" s="102"/>
      <c r="D61" s="102"/>
      <c r="E61" s="102"/>
      <c r="F61" s="102"/>
      <c r="G61" s="102"/>
      <c r="H61" s="102"/>
      <c r="I61" s="102"/>
      <c r="J61" s="103"/>
      <c r="K61" t="str">
        <f t="shared" si="11"/>
        <v/>
      </c>
    </row>
    <row r="62" spans="1:14" x14ac:dyDescent="0.2">
      <c r="A62" s="7"/>
      <c r="B62" s="8"/>
      <c r="C62" s="7">
        <v>4112</v>
      </c>
      <c r="D62" s="17" t="s">
        <v>398</v>
      </c>
      <c r="E62" s="7"/>
      <c r="F62" s="25" t="s">
        <v>462</v>
      </c>
      <c r="G62" s="7"/>
      <c r="H62" s="9">
        <v>24152.6</v>
      </c>
      <c r="I62" s="9">
        <v>24152.6</v>
      </c>
      <c r="J62" s="10">
        <v>26094.7</v>
      </c>
      <c r="K62" s="32" t="str">
        <f t="shared" ref="K62" si="14">LEFT(C62,1)</f>
        <v>4</v>
      </c>
      <c r="L62" s="32"/>
      <c r="M62" s="32"/>
      <c r="N62" s="32"/>
    </row>
    <row r="63" spans="1:14" x14ac:dyDescent="0.2">
      <c r="A63" s="29" t="s">
        <v>299</v>
      </c>
      <c r="B63" s="30"/>
      <c r="C63" s="29"/>
      <c r="D63" s="30"/>
      <c r="E63" s="29"/>
      <c r="F63" s="30"/>
      <c r="G63" s="29"/>
      <c r="H63" s="31">
        <f>SUM(H62)</f>
        <v>24152.6</v>
      </c>
      <c r="I63" s="31">
        <f t="shared" ref="I63:J63" si="15">SUM(I62)</f>
        <v>24152.6</v>
      </c>
      <c r="J63" s="31">
        <f t="shared" si="15"/>
        <v>26094.7</v>
      </c>
    </row>
    <row r="64" spans="1:14" x14ac:dyDescent="0.2">
      <c r="A64" s="11" t="s">
        <v>320</v>
      </c>
      <c r="B64" s="12"/>
      <c r="C64" s="11"/>
      <c r="D64" s="12"/>
      <c r="E64" s="11"/>
      <c r="F64" s="12"/>
      <c r="G64" s="11"/>
      <c r="H64" s="13">
        <f>H63</f>
        <v>24152.6</v>
      </c>
      <c r="I64" s="13">
        <f t="shared" ref="I64:J64" si="16">I63</f>
        <v>24152.6</v>
      </c>
      <c r="J64" s="13">
        <f t="shared" si="16"/>
        <v>26094.7</v>
      </c>
    </row>
    <row r="65" spans="1:14" ht="15.75" x14ac:dyDescent="0.2">
      <c r="A65" s="102" t="s">
        <v>61</v>
      </c>
      <c r="B65" s="102"/>
      <c r="C65" s="102"/>
      <c r="D65" s="102"/>
      <c r="E65" s="102"/>
      <c r="F65" s="102"/>
      <c r="G65" s="102"/>
      <c r="H65" s="102"/>
      <c r="I65" s="102"/>
      <c r="J65" s="103"/>
    </row>
    <row r="66" spans="1:14" x14ac:dyDescent="0.2">
      <c r="A66" s="7"/>
      <c r="B66" s="8"/>
      <c r="C66" s="7">
        <v>8113</v>
      </c>
      <c r="D66" s="8" t="s">
        <v>53</v>
      </c>
      <c r="E66" s="7"/>
      <c r="F66" s="8" t="s">
        <v>463</v>
      </c>
      <c r="G66" s="7"/>
      <c r="H66" s="9">
        <v>30182</v>
      </c>
      <c r="I66" s="9">
        <v>30182</v>
      </c>
      <c r="J66" s="10"/>
      <c r="K66" t="str">
        <f t="shared" ref="K66:K75" si="17">LEFT(C66,1)</f>
        <v>8</v>
      </c>
    </row>
    <row r="67" spans="1:14" x14ac:dyDescent="0.2">
      <c r="A67" s="7"/>
      <c r="B67" s="8"/>
      <c r="C67" s="7">
        <v>8114</v>
      </c>
      <c r="D67" s="8" t="s">
        <v>401</v>
      </c>
      <c r="E67" s="7"/>
      <c r="F67" s="8" t="s">
        <v>54</v>
      </c>
      <c r="G67" s="7"/>
      <c r="H67" s="9">
        <v>-30182</v>
      </c>
      <c r="I67" s="9">
        <v>-30182</v>
      </c>
      <c r="J67" s="10"/>
      <c r="K67" t="str">
        <f t="shared" si="17"/>
        <v>8</v>
      </c>
    </row>
    <row r="68" spans="1:14" x14ac:dyDescent="0.2">
      <c r="A68" s="7"/>
      <c r="B68" s="8"/>
      <c r="C68" s="7">
        <v>8115</v>
      </c>
      <c r="D68" s="8" t="s">
        <v>399</v>
      </c>
      <c r="E68" s="7"/>
      <c r="F68" s="63" t="s">
        <v>703</v>
      </c>
      <c r="G68" s="7"/>
      <c r="H68" s="9">
        <v>16364.5</v>
      </c>
      <c r="I68" s="9">
        <v>21272.9</v>
      </c>
      <c r="J68" s="10">
        <v>62261.2</v>
      </c>
      <c r="K68" t="str">
        <f t="shared" si="17"/>
        <v>8</v>
      </c>
      <c r="M68" s="24"/>
      <c r="N68" s="24"/>
    </row>
    <row r="69" spans="1:14" x14ac:dyDescent="0.2">
      <c r="A69" s="7"/>
      <c r="B69" s="8"/>
      <c r="C69" s="7">
        <v>8115</v>
      </c>
      <c r="D69" s="8" t="s">
        <v>399</v>
      </c>
      <c r="E69" s="48">
        <v>3700</v>
      </c>
      <c r="F69" s="63" t="s">
        <v>702</v>
      </c>
      <c r="G69" s="7"/>
      <c r="H69" s="9"/>
      <c r="I69" s="9"/>
      <c r="J69" s="10">
        <v>1213.5999999999999</v>
      </c>
      <c r="K69" t="str">
        <f t="shared" si="17"/>
        <v>8</v>
      </c>
      <c r="M69" s="24"/>
    </row>
    <row r="70" spans="1:14" x14ac:dyDescent="0.2">
      <c r="A70" s="7"/>
      <c r="B70" s="8"/>
      <c r="C70" s="7">
        <v>8124</v>
      </c>
      <c r="D70" s="8" t="s">
        <v>400</v>
      </c>
      <c r="E70" s="7">
        <v>126</v>
      </c>
      <c r="F70" s="8" t="s">
        <v>55</v>
      </c>
      <c r="G70" s="7"/>
      <c r="H70" s="9">
        <v>-840</v>
      </c>
      <c r="I70" s="9">
        <v>-840</v>
      </c>
      <c r="J70" s="10">
        <v>-840</v>
      </c>
      <c r="K70" t="str">
        <f t="shared" si="17"/>
        <v>8</v>
      </c>
    </row>
    <row r="71" spans="1:14" x14ac:dyDescent="0.2">
      <c r="A71" s="7"/>
      <c r="B71" s="8"/>
      <c r="C71" s="7">
        <v>8124</v>
      </c>
      <c r="D71" s="8" t="s">
        <v>400</v>
      </c>
      <c r="E71" s="7">
        <v>959</v>
      </c>
      <c r="F71" s="8" t="s">
        <v>56</v>
      </c>
      <c r="G71" s="7"/>
      <c r="H71" s="9">
        <v>-771</v>
      </c>
      <c r="I71" s="9">
        <v>-771</v>
      </c>
      <c r="J71" s="10"/>
      <c r="K71" t="str">
        <f t="shared" si="17"/>
        <v>8</v>
      </c>
    </row>
    <row r="72" spans="1:14" x14ac:dyDescent="0.2">
      <c r="A72" s="7"/>
      <c r="B72" s="8"/>
      <c r="C72" s="7">
        <v>8124</v>
      </c>
      <c r="D72" s="8" t="s">
        <v>400</v>
      </c>
      <c r="E72" s="7">
        <v>1261</v>
      </c>
      <c r="F72" s="8" t="s">
        <v>57</v>
      </c>
      <c r="G72" s="7"/>
      <c r="H72" s="9">
        <v>-360</v>
      </c>
      <c r="I72" s="9">
        <v>-360</v>
      </c>
      <c r="J72" s="10">
        <v>-360</v>
      </c>
      <c r="K72" t="str">
        <f t="shared" si="17"/>
        <v>8</v>
      </c>
    </row>
    <row r="73" spans="1:14" x14ac:dyDescent="0.2">
      <c r="A73" s="7"/>
      <c r="B73" s="8"/>
      <c r="C73" s="7">
        <v>8124</v>
      </c>
      <c r="D73" s="8" t="s">
        <v>400</v>
      </c>
      <c r="E73" s="7">
        <v>6121</v>
      </c>
      <c r="F73" s="8" t="s">
        <v>58</v>
      </c>
      <c r="G73" s="7"/>
      <c r="H73" s="9">
        <v>-1070.4000000000001</v>
      </c>
      <c r="I73" s="9">
        <v>-1070.4000000000001</v>
      </c>
      <c r="J73" s="10">
        <v>-1070.4000000000001</v>
      </c>
      <c r="K73" t="str">
        <f t="shared" si="17"/>
        <v>8</v>
      </c>
    </row>
    <row r="74" spans="1:14" x14ac:dyDescent="0.2">
      <c r="A74" s="7"/>
      <c r="B74" s="8"/>
      <c r="C74" s="7">
        <v>8124</v>
      </c>
      <c r="D74" s="8" t="s">
        <v>400</v>
      </c>
      <c r="E74" s="7">
        <v>6201</v>
      </c>
      <c r="F74" s="8" t="s">
        <v>59</v>
      </c>
      <c r="G74" s="7"/>
      <c r="H74" s="9">
        <v>-1159.5999999999999</v>
      </c>
      <c r="I74" s="9">
        <v>-1159.5999999999999</v>
      </c>
      <c r="J74" s="10">
        <v>-869.8</v>
      </c>
      <c r="K74" t="str">
        <f t="shared" si="17"/>
        <v>8</v>
      </c>
      <c r="L74" s="24"/>
    </row>
    <row r="75" spans="1:14" x14ac:dyDescent="0.2">
      <c r="A75" s="7"/>
      <c r="B75" s="8"/>
      <c r="C75" s="7">
        <v>8124</v>
      </c>
      <c r="D75" s="8" t="s">
        <v>400</v>
      </c>
      <c r="E75" s="7">
        <v>14011</v>
      </c>
      <c r="F75" s="8" t="s">
        <v>60</v>
      </c>
      <c r="G75" s="7"/>
      <c r="H75" s="9">
        <v>-1068</v>
      </c>
      <c r="I75" s="9">
        <v>-1068</v>
      </c>
      <c r="J75" s="10">
        <v>-1068</v>
      </c>
      <c r="K75" t="str">
        <f t="shared" si="17"/>
        <v>8</v>
      </c>
      <c r="M75" s="24"/>
    </row>
    <row r="76" spans="1:14" x14ac:dyDescent="0.2">
      <c r="A76" s="29" t="s">
        <v>301</v>
      </c>
      <c r="B76" s="30"/>
      <c r="C76" s="29"/>
      <c r="D76" s="30"/>
      <c r="E76" s="29"/>
      <c r="F76" s="30"/>
      <c r="G76" s="29"/>
      <c r="H76" s="31">
        <f>SUM(H66:H75)</f>
        <v>11095.5</v>
      </c>
      <c r="I76" s="31">
        <f>SUM(I66:I75)</f>
        <v>16003.900000000001</v>
      </c>
      <c r="J76" s="31">
        <f>SUM(J66:J75)</f>
        <v>59266.599999999991</v>
      </c>
    </row>
    <row r="77" spans="1:14" x14ac:dyDescent="0.2">
      <c r="A77" s="11" t="s">
        <v>316</v>
      </c>
      <c r="B77" s="12"/>
      <c r="C77" s="11"/>
      <c r="D77" s="12"/>
      <c r="E77" s="11"/>
      <c r="F77" s="12"/>
      <c r="G77" s="11"/>
      <c r="H77" s="13">
        <f>SUM(H76)</f>
        <v>11095.5</v>
      </c>
      <c r="I77" s="13">
        <f t="shared" ref="I77:J77" si="18">SUM(I76)</f>
        <v>16003.900000000001</v>
      </c>
      <c r="J77" s="13">
        <f t="shared" si="18"/>
        <v>59266.599999999991</v>
      </c>
    </row>
    <row r="78" spans="1:14" ht="15.75" x14ac:dyDescent="0.2">
      <c r="A78" s="100" t="s">
        <v>102</v>
      </c>
      <c r="B78" s="100"/>
      <c r="C78" s="100"/>
      <c r="D78" s="100"/>
      <c r="E78" s="100"/>
      <c r="F78" s="100"/>
      <c r="G78" s="100"/>
      <c r="H78" s="100"/>
      <c r="I78" s="100"/>
      <c r="J78" s="101"/>
    </row>
    <row r="79" spans="1:14" x14ac:dyDescent="0.2">
      <c r="A79" s="7"/>
      <c r="B79" s="8"/>
      <c r="C79" s="7">
        <v>1111</v>
      </c>
      <c r="D79" s="8" t="s">
        <v>402</v>
      </c>
      <c r="E79" s="7"/>
      <c r="F79" s="8" t="s">
        <v>62</v>
      </c>
      <c r="G79" s="7"/>
      <c r="H79" s="9">
        <v>28005</v>
      </c>
      <c r="I79" s="9">
        <v>25204</v>
      </c>
      <c r="J79" s="10">
        <v>26512</v>
      </c>
      <c r="K79" t="str">
        <f t="shared" ref="K79:K121" si="19">LEFT(C79,1)</f>
        <v>1</v>
      </c>
    </row>
    <row r="80" spans="1:14" x14ac:dyDescent="0.2">
      <c r="A80" s="7"/>
      <c r="B80" s="8"/>
      <c r="C80" s="7">
        <v>1112</v>
      </c>
      <c r="D80" s="8" t="s">
        <v>403</v>
      </c>
      <c r="E80" s="7"/>
      <c r="F80" s="8" t="s">
        <v>63</v>
      </c>
      <c r="G80" s="7"/>
      <c r="H80" s="9">
        <v>438</v>
      </c>
      <c r="I80" s="9">
        <v>394</v>
      </c>
      <c r="J80" s="10"/>
      <c r="K80" t="str">
        <f t="shared" si="19"/>
        <v>1</v>
      </c>
    </row>
    <row r="81" spans="1:13" x14ac:dyDescent="0.2">
      <c r="A81" s="7"/>
      <c r="B81" s="8"/>
      <c r="C81" s="7">
        <v>1113</v>
      </c>
      <c r="D81" s="8" t="s">
        <v>404</v>
      </c>
      <c r="E81" s="7"/>
      <c r="F81" s="8" t="s">
        <v>64</v>
      </c>
      <c r="G81" s="7"/>
      <c r="H81" s="9">
        <v>2404</v>
      </c>
      <c r="I81" s="9">
        <v>2164</v>
      </c>
      <c r="J81" s="10">
        <v>2236</v>
      </c>
      <c r="K81" t="str">
        <f t="shared" si="19"/>
        <v>1</v>
      </c>
    </row>
    <row r="82" spans="1:13" x14ac:dyDescent="0.2">
      <c r="A82" s="7"/>
      <c r="B82" s="8"/>
      <c r="C82" s="7">
        <v>1121</v>
      </c>
      <c r="D82" s="8" t="s">
        <v>405</v>
      </c>
      <c r="E82" s="7"/>
      <c r="F82" s="8" t="s">
        <v>65</v>
      </c>
      <c r="G82" s="7"/>
      <c r="H82" s="9">
        <v>20151</v>
      </c>
      <c r="I82" s="9">
        <v>18136</v>
      </c>
      <c r="J82" s="10">
        <v>13821</v>
      </c>
      <c r="K82" t="str">
        <f t="shared" si="19"/>
        <v>1</v>
      </c>
      <c r="L82" s="24"/>
      <c r="M82" s="24"/>
    </row>
    <row r="83" spans="1:13" x14ac:dyDescent="0.2">
      <c r="A83" s="7"/>
      <c r="B83" s="8"/>
      <c r="C83" s="7">
        <v>1122</v>
      </c>
      <c r="D83" s="8" t="s">
        <v>406</v>
      </c>
      <c r="E83" s="7"/>
      <c r="F83" s="8" t="s">
        <v>66</v>
      </c>
      <c r="G83" s="7"/>
      <c r="H83" s="9">
        <v>1050</v>
      </c>
      <c r="I83" s="9">
        <v>5093.7</v>
      </c>
      <c r="J83" s="10">
        <v>1050</v>
      </c>
      <c r="K83" t="str">
        <f t="shared" si="19"/>
        <v>1</v>
      </c>
      <c r="L83" s="24"/>
      <c r="M83" s="24"/>
    </row>
    <row r="84" spans="1:13" x14ac:dyDescent="0.2">
      <c r="A84" s="7"/>
      <c r="B84" s="8"/>
      <c r="C84" s="7">
        <v>1211</v>
      </c>
      <c r="D84" s="8" t="s">
        <v>487</v>
      </c>
      <c r="E84" s="7"/>
      <c r="F84" s="8" t="s">
        <v>67</v>
      </c>
      <c r="G84" s="7"/>
      <c r="H84" s="9">
        <v>51113</v>
      </c>
      <c r="I84" s="9">
        <v>46002</v>
      </c>
      <c r="J84" s="10">
        <v>46248</v>
      </c>
      <c r="K84" t="str">
        <f t="shared" si="19"/>
        <v>1</v>
      </c>
      <c r="L84" s="24"/>
      <c r="M84" s="24"/>
    </row>
    <row r="85" spans="1:13" x14ac:dyDescent="0.2">
      <c r="A85" s="7"/>
      <c r="B85" s="8"/>
      <c r="C85" s="7">
        <v>1341</v>
      </c>
      <c r="D85" s="8" t="s">
        <v>68</v>
      </c>
      <c r="E85" s="7"/>
      <c r="F85" s="8" t="s">
        <v>69</v>
      </c>
      <c r="G85" s="7"/>
      <c r="H85" s="9">
        <v>130</v>
      </c>
      <c r="I85" s="9">
        <v>134.80000000000001</v>
      </c>
      <c r="J85" s="10">
        <v>140</v>
      </c>
      <c r="K85" t="str">
        <f t="shared" si="19"/>
        <v>1</v>
      </c>
      <c r="L85" s="24"/>
      <c r="M85" s="24"/>
    </row>
    <row r="86" spans="1:13" x14ac:dyDescent="0.2">
      <c r="A86" s="7"/>
      <c r="B86" s="8"/>
      <c r="C86" s="7">
        <v>1361</v>
      </c>
      <c r="D86" s="8" t="s">
        <v>10</v>
      </c>
      <c r="E86" s="7">
        <v>136141</v>
      </c>
      <c r="F86" s="8" t="s">
        <v>488</v>
      </c>
      <c r="G86" s="7"/>
      <c r="H86" s="9">
        <v>4</v>
      </c>
      <c r="I86" s="9">
        <v>5</v>
      </c>
      <c r="J86" s="10">
        <v>2</v>
      </c>
      <c r="K86" t="str">
        <f t="shared" si="19"/>
        <v>1</v>
      </c>
      <c r="L86" s="24"/>
      <c r="M86" s="24"/>
    </row>
    <row r="87" spans="1:13" x14ac:dyDescent="0.2">
      <c r="A87" s="7"/>
      <c r="B87" s="8"/>
      <c r="C87" s="7">
        <v>1381</v>
      </c>
      <c r="D87" s="8" t="s">
        <v>489</v>
      </c>
      <c r="E87" s="7"/>
      <c r="F87" s="8" t="s">
        <v>70</v>
      </c>
      <c r="G87" s="7"/>
      <c r="H87" s="9">
        <v>300</v>
      </c>
      <c r="I87" s="9">
        <v>472</v>
      </c>
      <c r="J87" s="10">
        <v>200</v>
      </c>
      <c r="K87" t="str">
        <f t="shared" si="19"/>
        <v>1</v>
      </c>
    </row>
    <row r="88" spans="1:13" x14ac:dyDescent="0.2">
      <c r="A88" s="7"/>
      <c r="B88" s="8"/>
      <c r="C88" s="7">
        <v>1383</v>
      </c>
      <c r="D88" s="8" t="s">
        <v>562</v>
      </c>
      <c r="E88" s="7"/>
      <c r="F88" s="8" t="s">
        <v>563</v>
      </c>
      <c r="G88" s="7"/>
      <c r="H88" s="9">
        <v>0</v>
      </c>
      <c r="I88" s="9">
        <v>50.2</v>
      </c>
      <c r="J88" s="10">
        <v>1</v>
      </c>
      <c r="K88" t="str">
        <f t="shared" si="19"/>
        <v>1</v>
      </c>
    </row>
    <row r="89" spans="1:13" x14ac:dyDescent="0.2">
      <c r="A89" s="7"/>
      <c r="B89" s="8"/>
      <c r="C89" s="7">
        <v>1385</v>
      </c>
      <c r="D89" s="8" t="s">
        <v>490</v>
      </c>
      <c r="E89" s="7"/>
      <c r="F89" s="8" t="s">
        <v>491</v>
      </c>
      <c r="G89" s="7"/>
      <c r="H89" s="9">
        <v>6000</v>
      </c>
      <c r="I89" s="9">
        <v>6000</v>
      </c>
      <c r="J89" s="10">
        <v>6000</v>
      </c>
      <c r="K89" t="str">
        <f t="shared" si="19"/>
        <v>1</v>
      </c>
    </row>
    <row r="90" spans="1:13" x14ac:dyDescent="0.2">
      <c r="A90" s="7"/>
      <c r="B90" s="8"/>
      <c r="C90" s="7">
        <v>1511</v>
      </c>
      <c r="D90" s="8" t="s">
        <v>71</v>
      </c>
      <c r="E90" s="7"/>
      <c r="F90" s="8" t="s">
        <v>72</v>
      </c>
      <c r="G90" s="7"/>
      <c r="H90" s="9">
        <v>4000</v>
      </c>
      <c r="I90" s="9">
        <v>4000</v>
      </c>
      <c r="J90" s="10">
        <v>10500</v>
      </c>
      <c r="K90" t="str">
        <f t="shared" si="19"/>
        <v>1</v>
      </c>
    </row>
    <row r="91" spans="1:13" x14ac:dyDescent="0.2">
      <c r="A91" s="7"/>
      <c r="B91" s="8"/>
      <c r="C91" s="7">
        <v>4111</v>
      </c>
      <c r="D91" s="8" t="s">
        <v>390</v>
      </c>
      <c r="E91" s="7"/>
      <c r="F91" s="8" t="s">
        <v>564</v>
      </c>
      <c r="G91" s="7">
        <v>98024</v>
      </c>
      <c r="H91" s="9">
        <v>0</v>
      </c>
      <c r="I91" s="9">
        <v>8645</v>
      </c>
      <c r="J91" s="10"/>
      <c r="K91" t="str">
        <f t="shared" si="19"/>
        <v>4</v>
      </c>
    </row>
    <row r="92" spans="1:13" x14ac:dyDescent="0.2">
      <c r="A92" s="7">
        <v>2310</v>
      </c>
      <c r="B92" s="8" t="s">
        <v>565</v>
      </c>
      <c r="C92" s="7">
        <v>2132</v>
      </c>
      <c r="D92" s="8" t="s">
        <v>566</v>
      </c>
      <c r="E92" s="7"/>
      <c r="F92" s="8" t="s">
        <v>567</v>
      </c>
      <c r="G92" s="7"/>
      <c r="H92" s="9">
        <v>0</v>
      </c>
      <c r="I92" s="9">
        <v>3.4</v>
      </c>
      <c r="J92" s="10"/>
      <c r="K92" t="str">
        <f t="shared" si="19"/>
        <v>2</v>
      </c>
    </row>
    <row r="93" spans="1:13" x14ac:dyDescent="0.2">
      <c r="A93" s="7">
        <v>3421</v>
      </c>
      <c r="B93" s="8" t="s">
        <v>87</v>
      </c>
      <c r="C93" s="7">
        <v>2122</v>
      </c>
      <c r="D93" s="8" t="s">
        <v>486</v>
      </c>
      <c r="E93" s="7">
        <v>1403</v>
      </c>
      <c r="F93" s="8" t="s">
        <v>568</v>
      </c>
      <c r="G93" s="7"/>
      <c r="H93" s="9">
        <v>0</v>
      </c>
      <c r="I93" s="9">
        <v>387</v>
      </c>
      <c r="J93" s="10"/>
      <c r="K93" t="str">
        <f t="shared" si="19"/>
        <v>2</v>
      </c>
    </row>
    <row r="94" spans="1:13" x14ac:dyDescent="0.2">
      <c r="A94" s="7">
        <v>6171</v>
      </c>
      <c r="B94" s="8" t="s">
        <v>23</v>
      </c>
      <c r="C94" s="7">
        <v>2143</v>
      </c>
      <c r="D94" s="8" t="s">
        <v>569</v>
      </c>
      <c r="E94" s="7"/>
      <c r="F94" s="8" t="s">
        <v>570</v>
      </c>
      <c r="G94" s="7"/>
      <c r="H94" s="9">
        <v>0</v>
      </c>
      <c r="I94" s="9">
        <v>4.3</v>
      </c>
      <c r="J94" s="10"/>
      <c r="K94" t="str">
        <f t="shared" si="19"/>
        <v>2</v>
      </c>
    </row>
    <row r="95" spans="1:13" x14ac:dyDescent="0.2">
      <c r="A95" s="7">
        <v>6310</v>
      </c>
      <c r="B95" s="8" t="s">
        <v>78</v>
      </c>
      <c r="C95" s="7">
        <v>2141</v>
      </c>
      <c r="D95" s="8" t="s">
        <v>74</v>
      </c>
      <c r="E95" s="7"/>
      <c r="F95" s="8" t="s">
        <v>75</v>
      </c>
      <c r="G95" s="7"/>
      <c r="H95" s="9">
        <v>2</v>
      </c>
      <c r="I95" s="9">
        <v>2</v>
      </c>
      <c r="J95" s="10">
        <v>2</v>
      </c>
      <c r="K95" t="str">
        <f t="shared" si="19"/>
        <v>2</v>
      </c>
    </row>
    <row r="96" spans="1:13" x14ac:dyDescent="0.2">
      <c r="A96" s="7">
        <v>6330</v>
      </c>
      <c r="B96" s="8" t="s">
        <v>79</v>
      </c>
      <c r="C96" s="7">
        <v>4131</v>
      </c>
      <c r="D96" s="8" t="s">
        <v>407</v>
      </c>
      <c r="E96" s="7"/>
      <c r="F96" s="8" t="s">
        <v>80</v>
      </c>
      <c r="G96" s="7"/>
      <c r="H96" s="9">
        <v>1124.5</v>
      </c>
      <c r="I96" s="9">
        <v>1124.5</v>
      </c>
      <c r="J96" s="10"/>
      <c r="K96" t="str">
        <f t="shared" si="19"/>
        <v>4</v>
      </c>
    </row>
    <row r="97" spans="1:13" x14ac:dyDescent="0.2">
      <c r="A97" s="7">
        <v>6330</v>
      </c>
      <c r="B97" s="8" t="s">
        <v>79</v>
      </c>
      <c r="C97" s="7">
        <v>4132</v>
      </c>
      <c r="D97" s="8" t="s">
        <v>81</v>
      </c>
      <c r="E97" s="7"/>
      <c r="F97" s="8" t="s">
        <v>82</v>
      </c>
      <c r="G97" s="7"/>
      <c r="H97" s="9">
        <v>105</v>
      </c>
      <c r="I97" s="9">
        <v>105</v>
      </c>
      <c r="J97" s="10"/>
      <c r="K97" t="str">
        <f t="shared" si="19"/>
        <v>4</v>
      </c>
    </row>
    <row r="98" spans="1:13" x14ac:dyDescent="0.2">
      <c r="A98" s="7">
        <v>6409</v>
      </c>
      <c r="B98" s="8" t="s">
        <v>192</v>
      </c>
      <c r="C98" s="7">
        <v>2324</v>
      </c>
      <c r="D98" s="8" t="s">
        <v>571</v>
      </c>
      <c r="E98" s="7"/>
      <c r="F98" s="8" t="s">
        <v>572</v>
      </c>
      <c r="G98" s="7"/>
      <c r="H98" s="9">
        <v>0</v>
      </c>
      <c r="I98" s="9">
        <v>64.400000000000006</v>
      </c>
      <c r="J98" s="10"/>
      <c r="K98" t="str">
        <f t="shared" si="19"/>
        <v>2</v>
      </c>
    </row>
    <row r="99" spans="1:13" x14ac:dyDescent="0.2">
      <c r="A99" s="29" t="s">
        <v>300</v>
      </c>
      <c r="B99" s="30"/>
      <c r="C99" s="29"/>
      <c r="D99" s="30"/>
      <c r="E99" s="29"/>
      <c r="F99" s="30"/>
      <c r="G99" s="29"/>
      <c r="H99" s="31">
        <f>SUM(H79:H98)</f>
        <v>114826.5</v>
      </c>
      <c r="I99" s="31">
        <f t="shared" ref="I99:J99" si="20">SUM(I79:I98)</f>
        <v>117991.29999999999</v>
      </c>
      <c r="J99" s="31">
        <f t="shared" si="20"/>
        <v>106712</v>
      </c>
    </row>
    <row r="100" spans="1:13" x14ac:dyDescent="0.2">
      <c r="A100" s="7">
        <v>2292</v>
      </c>
      <c r="B100" s="8" t="s">
        <v>573</v>
      </c>
      <c r="C100" s="7">
        <v>5193</v>
      </c>
      <c r="D100" s="8" t="s">
        <v>83</v>
      </c>
      <c r="E100" s="7"/>
      <c r="F100" s="8" t="s">
        <v>84</v>
      </c>
      <c r="G100" s="7"/>
      <c r="H100" s="9">
        <v>429.7</v>
      </c>
      <c r="I100" s="9">
        <v>429.7</v>
      </c>
      <c r="J100" s="10">
        <v>465.8</v>
      </c>
      <c r="K100" t="str">
        <f t="shared" si="19"/>
        <v>5</v>
      </c>
      <c r="L100" s="24"/>
    </row>
    <row r="101" spans="1:13" x14ac:dyDescent="0.2">
      <c r="A101" s="7">
        <v>3399</v>
      </c>
      <c r="B101" s="8" t="s">
        <v>85</v>
      </c>
      <c r="C101" s="48">
        <v>5179</v>
      </c>
      <c r="D101" s="54" t="s">
        <v>492</v>
      </c>
      <c r="E101" s="48">
        <v>407</v>
      </c>
      <c r="F101" s="49" t="s">
        <v>86</v>
      </c>
      <c r="G101" s="7"/>
      <c r="H101" s="9"/>
      <c r="I101" s="9"/>
      <c r="J101" s="10">
        <v>22</v>
      </c>
      <c r="K101" t="str">
        <f t="shared" si="19"/>
        <v>5</v>
      </c>
      <c r="L101" s="24"/>
      <c r="M101" s="24"/>
    </row>
    <row r="102" spans="1:13" x14ac:dyDescent="0.2">
      <c r="A102" s="7">
        <v>3399</v>
      </c>
      <c r="B102" s="8" t="s">
        <v>85</v>
      </c>
      <c r="C102" s="48">
        <v>5229</v>
      </c>
      <c r="D102" s="54" t="s">
        <v>389</v>
      </c>
      <c r="E102" s="48">
        <v>407</v>
      </c>
      <c r="F102" s="49" t="s">
        <v>86</v>
      </c>
      <c r="G102" s="7"/>
      <c r="H102" s="9">
        <v>21</v>
      </c>
      <c r="I102" s="9">
        <v>21</v>
      </c>
      <c r="J102" s="10"/>
      <c r="K102" t="str">
        <f t="shared" si="19"/>
        <v>5</v>
      </c>
      <c r="L102" s="24"/>
    </row>
    <row r="103" spans="1:13" x14ac:dyDescent="0.2">
      <c r="A103" s="7">
        <v>3421</v>
      </c>
      <c r="B103" s="8" t="s">
        <v>87</v>
      </c>
      <c r="C103" s="48">
        <v>5331</v>
      </c>
      <c r="D103" s="54" t="s">
        <v>396</v>
      </c>
      <c r="E103" s="48">
        <v>1403</v>
      </c>
      <c r="F103" s="49" t="s">
        <v>88</v>
      </c>
      <c r="G103" s="7"/>
      <c r="H103" s="9">
        <v>250</v>
      </c>
      <c r="I103" s="9">
        <v>162.19999999999999</v>
      </c>
      <c r="J103" s="10">
        <v>250</v>
      </c>
      <c r="K103" t="str">
        <f t="shared" si="19"/>
        <v>5</v>
      </c>
    </row>
    <row r="104" spans="1:13" x14ac:dyDescent="0.2">
      <c r="A104" s="7">
        <v>3429</v>
      </c>
      <c r="B104" s="8" t="s">
        <v>89</v>
      </c>
      <c r="C104" s="48">
        <v>5179</v>
      </c>
      <c r="D104" s="49" t="s">
        <v>492</v>
      </c>
      <c r="E104" s="48">
        <v>408</v>
      </c>
      <c r="F104" s="49" t="s">
        <v>90</v>
      </c>
      <c r="G104" s="7"/>
      <c r="H104" s="9"/>
      <c r="I104" s="9"/>
      <c r="J104" s="10">
        <v>22</v>
      </c>
      <c r="K104" t="str">
        <f t="shared" si="19"/>
        <v>5</v>
      </c>
      <c r="L104" s="24"/>
    </row>
    <row r="105" spans="1:13" x14ac:dyDescent="0.2">
      <c r="A105" s="7">
        <v>3429</v>
      </c>
      <c r="B105" s="8" t="s">
        <v>89</v>
      </c>
      <c r="C105" s="48">
        <v>5229</v>
      </c>
      <c r="D105" s="49" t="s">
        <v>389</v>
      </c>
      <c r="E105" s="48">
        <v>408</v>
      </c>
      <c r="F105" s="49" t="s">
        <v>90</v>
      </c>
      <c r="G105" s="7"/>
      <c r="H105" s="9">
        <v>21</v>
      </c>
      <c r="I105" s="9">
        <v>21</v>
      </c>
      <c r="J105" s="10"/>
      <c r="K105" t="str">
        <f t="shared" si="19"/>
        <v>5</v>
      </c>
      <c r="L105" s="24"/>
    </row>
    <row r="106" spans="1:13" x14ac:dyDescent="0.2">
      <c r="A106" s="7">
        <v>3613</v>
      </c>
      <c r="B106" s="8" t="s">
        <v>91</v>
      </c>
      <c r="C106" s="48">
        <v>5164</v>
      </c>
      <c r="D106" s="49" t="s">
        <v>92</v>
      </c>
      <c r="E106" s="48"/>
      <c r="F106" s="49" t="s">
        <v>93</v>
      </c>
      <c r="G106" s="7"/>
      <c r="H106" s="9">
        <v>92</v>
      </c>
      <c r="I106" s="9">
        <v>92</v>
      </c>
      <c r="J106" s="10"/>
      <c r="K106" t="str">
        <f t="shared" si="19"/>
        <v>5</v>
      </c>
      <c r="L106" s="24"/>
    </row>
    <row r="107" spans="1:13" x14ac:dyDescent="0.2">
      <c r="A107" s="7">
        <v>3639</v>
      </c>
      <c r="B107" s="8" t="s">
        <v>35</v>
      </c>
      <c r="C107" s="48">
        <v>5141</v>
      </c>
      <c r="D107" s="49" t="s">
        <v>94</v>
      </c>
      <c r="E107" s="48">
        <v>546</v>
      </c>
      <c r="F107" s="49" t="s">
        <v>574</v>
      </c>
      <c r="G107" s="7"/>
      <c r="H107" s="9">
        <v>880</v>
      </c>
      <c r="I107" s="9">
        <v>880</v>
      </c>
      <c r="J107" s="10"/>
      <c r="K107" t="str">
        <f t="shared" si="19"/>
        <v>5</v>
      </c>
      <c r="L107" s="24"/>
    </row>
    <row r="108" spans="1:13" x14ac:dyDescent="0.2">
      <c r="A108" s="7">
        <v>3639</v>
      </c>
      <c r="B108" s="8" t="s">
        <v>35</v>
      </c>
      <c r="C108" s="48">
        <v>5141</v>
      </c>
      <c r="D108" s="49" t="s">
        <v>94</v>
      </c>
      <c r="E108" s="48">
        <v>6121</v>
      </c>
      <c r="F108" s="49" t="s">
        <v>464</v>
      </c>
      <c r="G108" s="7"/>
      <c r="H108" s="9">
        <v>166</v>
      </c>
      <c r="I108" s="9">
        <v>166</v>
      </c>
      <c r="J108" s="10">
        <v>27</v>
      </c>
      <c r="K108" t="str">
        <f t="shared" si="19"/>
        <v>5</v>
      </c>
      <c r="L108" s="24"/>
    </row>
    <row r="109" spans="1:13" x14ac:dyDescent="0.2">
      <c r="A109" s="7">
        <v>3639</v>
      </c>
      <c r="B109" s="8" t="s">
        <v>35</v>
      </c>
      <c r="C109" s="48">
        <v>5141</v>
      </c>
      <c r="D109" s="49" t="s">
        <v>94</v>
      </c>
      <c r="E109" s="48">
        <v>6201</v>
      </c>
      <c r="F109" s="49" t="s">
        <v>465</v>
      </c>
      <c r="G109" s="7"/>
      <c r="H109" s="9">
        <v>62</v>
      </c>
      <c r="I109" s="9">
        <v>62</v>
      </c>
      <c r="J109" s="10">
        <v>60</v>
      </c>
      <c r="K109" t="str">
        <f t="shared" si="19"/>
        <v>5</v>
      </c>
    </row>
    <row r="110" spans="1:13" x14ac:dyDescent="0.2">
      <c r="A110" s="7">
        <v>3639</v>
      </c>
      <c r="B110" s="8" t="s">
        <v>35</v>
      </c>
      <c r="C110" s="48">
        <v>5141</v>
      </c>
      <c r="D110" s="49" t="s">
        <v>94</v>
      </c>
      <c r="E110" s="48">
        <v>14011</v>
      </c>
      <c r="F110" s="49" t="s">
        <v>466</v>
      </c>
      <c r="G110" s="7"/>
      <c r="H110" s="9">
        <v>270</v>
      </c>
      <c r="I110" s="9">
        <v>270</v>
      </c>
      <c r="J110" s="10">
        <v>100</v>
      </c>
      <c r="K110" t="str">
        <f t="shared" si="19"/>
        <v>5</v>
      </c>
      <c r="L110" s="24"/>
    </row>
    <row r="111" spans="1:13" x14ac:dyDescent="0.2">
      <c r="A111" s="7">
        <v>3639</v>
      </c>
      <c r="B111" s="8" t="s">
        <v>35</v>
      </c>
      <c r="C111" s="48">
        <v>5141</v>
      </c>
      <c r="D111" s="49" t="s">
        <v>94</v>
      </c>
      <c r="E111" s="48">
        <v>126</v>
      </c>
      <c r="F111" s="80" t="s">
        <v>704</v>
      </c>
      <c r="G111" s="7"/>
      <c r="H111" s="9"/>
      <c r="I111" s="9"/>
      <c r="J111" s="10">
        <v>24</v>
      </c>
      <c r="K111" t="str">
        <f t="shared" si="19"/>
        <v>5</v>
      </c>
    </row>
    <row r="112" spans="1:13" x14ac:dyDescent="0.2">
      <c r="A112" s="7">
        <v>3639</v>
      </c>
      <c r="B112" s="8" t="s">
        <v>35</v>
      </c>
      <c r="C112" s="48">
        <v>5141</v>
      </c>
      <c r="D112" s="49" t="s">
        <v>94</v>
      </c>
      <c r="E112" s="48">
        <v>1261</v>
      </c>
      <c r="F112" s="80" t="s">
        <v>705</v>
      </c>
      <c r="G112" s="7"/>
      <c r="H112" s="9"/>
      <c r="I112" s="9"/>
      <c r="J112" s="10">
        <v>36</v>
      </c>
      <c r="K112" t="str">
        <f t="shared" si="19"/>
        <v>5</v>
      </c>
    </row>
    <row r="113" spans="1:12" x14ac:dyDescent="0.2">
      <c r="A113" s="7">
        <v>3639</v>
      </c>
      <c r="B113" s="8" t="s">
        <v>35</v>
      </c>
      <c r="C113" s="48">
        <v>5164</v>
      </c>
      <c r="D113" s="49" t="s">
        <v>92</v>
      </c>
      <c r="E113" s="48"/>
      <c r="F113" s="50" t="s">
        <v>95</v>
      </c>
      <c r="G113" s="7"/>
      <c r="H113" s="9">
        <v>87</v>
      </c>
      <c r="I113" s="9">
        <v>87</v>
      </c>
      <c r="J113" s="10">
        <v>87</v>
      </c>
      <c r="K113" t="str">
        <f t="shared" si="19"/>
        <v>5</v>
      </c>
      <c r="L113" s="24"/>
    </row>
    <row r="114" spans="1:12" x14ac:dyDescent="0.2">
      <c r="A114" s="7">
        <v>3639</v>
      </c>
      <c r="B114" s="8" t="s">
        <v>35</v>
      </c>
      <c r="C114" s="48">
        <v>5179</v>
      </c>
      <c r="D114" s="49" t="s">
        <v>492</v>
      </c>
      <c r="E114" s="48">
        <v>406</v>
      </c>
      <c r="F114" s="49" t="s">
        <v>96</v>
      </c>
      <c r="G114" s="7"/>
      <c r="H114" s="9"/>
      <c r="I114" s="9"/>
      <c r="J114" s="10">
        <v>7</v>
      </c>
      <c r="K114" t="str">
        <f t="shared" si="19"/>
        <v>5</v>
      </c>
    </row>
    <row r="115" spans="1:12" x14ac:dyDescent="0.2">
      <c r="A115" s="7">
        <v>3639</v>
      </c>
      <c r="B115" s="8" t="s">
        <v>35</v>
      </c>
      <c r="C115" s="48">
        <v>5179</v>
      </c>
      <c r="D115" s="49" t="s">
        <v>492</v>
      </c>
      <c r="E115" s="48">
        <v>412</v>
      </c>
      <c r="F115" s="49" t="s">
        <v>493</v>
      </c>
      <c r="G115" s="7"/>
      <c r="H115" s="9">
        <v>6.7</v>
      </c>
      <c r="I115" s="9">
        <v>6.7</v>
      </c>
      <c r="J115" s="10">
        <v>7</v>
      </c>
      <c r="K115" t="str">
        <f t="shared" si="19"/>
        <v>5</v>
      </c>
    </row>
    <row r="116" spans="1:12" x14ac:dyDescent="0.2">
      <c r="A116" s="7">
        <v>3639</v>
      </c>
      <c r="B116" s="8" t="s">
        <v>35</v>
      </c>
      <c r="C116" s="7">
        <v>5229</v>
      </c>
      <c r="D116" s="17" t="s">
        <v>389</v>
      </c>
      <c r="E116" s="7">
        <v>406</v>
      </c>
      <c r="F116" s="8" t="s">
        <v>96</v>
      </c>
      <c r="G116" s="7"/>
      <c r="H116" s="9">
        <v>7</v>
      </c>
      <c r="I116" s="9">
        <v>7</v>
      </c>
      <c r="J116" s="10"/>
      <c r="K116" t="str">
        <f t="shared" si="19"/>
        <v>5</v>
      </c>
    </row>
    <row r="117" spans="1:12" x14ac:dyDescent="0.2">
      <c r="A117" s="7">
        <v>3639</v>
      </c>
      <c r="B117" s="8" t="s">
        <v>35</v>
      </c>
      <c r="C117" s="7">
        <v>5329</v>
      </c>
      <c r="D117" s="17" t="s">
        <v>408</v>
      </c>
      <c r="E117" s="7">
        <v>405</v>
      </c>
      <c r="F117" s="49" t="s">
        <v>97</v>
      </c>
      <c r="G117" s="48"/>
      <c r="H117" s="51">
        <v>230.9</v>
      </c>
      <c r="I117" s="51">
        <v>230.9</v>
      </c>
      <c r="J117" s="52">
        <v>237.5</v>
      </c>
      <c r="K117" t="str">
        <f t="shared" si="19"/>
        <v>5</v>
      </c>
    </row>
    <row r="118" spans="1:12" x14ac:dyDescent="0.2">
      <c r="A118" s="7">
        <v>3723</v>
      </c>
      <c r="B118" s="8" t="s">
        <v>98</v>
      </c>
      <c r="C118" s="7">
        <v>5139</v>
      </c>
      <c r="D118" s="8" t="s">
        <v>392</v>
      </c>
      <c r="E118" s="7"/>
      <c r="F118" s="23" t="s">
        <v>575</v>
      </c>
      <c r="G118" s="7"/>
      <c r="H118" s="9">
        <v>12</v>
      </c>
      <c r="I118" s="9">
        <v>12</v>
      </c>
      <c r="J118" s="10">
        <v>12</v>
      </c>
      <c r="K118" t="str">
        <f t="shared" si="19"/>
        <v>5</v>
      </c>
    </row>
    <row r="119" spans="1:12" x14ac:dyDescent="0.2">
      <c r="A119" s="7">
        <v>6310</v>
      </c>
      <c r="B119" s="8" t="s">
        <v>78</v>
      </c>
      <c r="C119" s="7">
        <v>5163</v>
      </c>
      <c r="D119" s="17" t="s">
        <v>20</v>
      </c>
      <c r="E119" s="7"/>
      <c r="F119" s="23" t="s">
        <v>100</v>
      </c>
      <c r="G119" s="7"/>
      <c r="H119" s="9">
        <v>200</v>
      </c>
      <c r="I119" s="9">
        <v>200</v>
      </c>
      <c r="J119" s="10">
        <v>200</v>
      </c>
      <c r="K119" t="str">
        <f t="shared" si="19"/>
        <v>5</v>
      </c>
    </row>
    <row r="120" spans="1:12" x14ac:dyDescent="0.2">
      <c r="A120" s="48">
        <v>6399</v>
      </c>
      <c r="B120" s="49" t="s">
        <v>101</v>
      </c>
      <c r="C120" s="48">
        <v>5362</v>
      </c>
      <c r="D120" s="49" t="s">
        <v>494</v>
      </c>
      <c r="E120" s="48"/>
      <c r="F120" s="80" t="s">
        <v>706</v>
      </c>
      <c r="G120" s="48"/>
      <c r="H120" s="51">
        <v>20</v>
      </c>
      <c r="I120" s="51">
        <v>20</v>
      </c>
      <c r="J120" s="10">
        <v>20</v>
      </c>
      <c r="K120" t="str">
        <f t="shared" si="19"/>
        <v>5</v>
      </c>
    </row>
    <row r="121" spans="1:12" x14ac:dyDescent="0.2">
      <c r="A121" s="48">
        <v>6399</v>
      </c>
      <c r="B121" s="49" t="s">
        <v>101</v>
      </c>
      <c r="C121" s="48">
        <v>5365</v>
      </c>
      <c r="D121" s="49" t="s">
        <v>576</v>
      </c>
      <c r="E121" s="48"/>
      <c r="F121" s="50" t="s">
        <v>577</v>
      </c>
      <c r="G121" s="48"/>
      <c r="H121" s="51">
        <v>0</v>
      </c>
      <c r="I121" s="51">
        <v>3866.9</v>
      </c>
      <c r="J121" s="10"/>
      <c r="K121" t="str">
        <f t="shared" si="19"/>
        <v>5</v>
      </c>
    </row>
    <row r="122" spans="1:12" x14ac:dyDescent="0.2">
      <c r="A122" s="29" t="s">
        <v>302</v>
      </c>
      <c r="B122" s="30"/>
      <c r="C122" s="29"/>
      <c r="D122" s="30"/>
      <c r="E122" s="29"/>
      <c r="F122" s="30"/>
      <c r="G122" s="29"/>
      <c r="H122" s="31">
        <f>SUM(H100:H121)</f>
        <v>2755.2999999999997</v>
      </c>
      <c r="I122" s="31">
        <f t="shared" ref="I122:J122" si="21">SUM(I100:I121)</f>
        <v>6534.4</v>
      </c>
      <c r="J122" s="31">
        <f t="shared" si="21"/>
        <v>1577.3</v>
      </c>
    </row>
    <row r="123" spans="1:12" x14ac:dyDescent="0.2">
      <c r="A123" s="11" t="s">
        <v>317</v>
      </c>
      <c r="B123" s="12"/>
      <c r="C123" s="11"/>
      <c r="D123" s="12"/>
      <c r="E123" s="11"/>
      <c r="F123" s="12"/>
      <c r="G123" s="11"/>
      <c r="H123" s="13">
        <f>SUM(H99)</f>
        <v>114826.5</v>
      </c>
      <c r="I123" s="13">
        <f t="shared" ref="I123:J123" si="22">SUM(I99)</f>
        <v>117991.29999999999</v>
      </c>
      <c r="J123" s="13">
        <f t="shared" si="22"/>
        <v>106712</v>
      </c>
    </row>
    <row r="124" spans="1:12" x14ac:dyDescent="0.2">
      <c r="A124" s="11" t="s">
        <v>318</v>
      </c>
      <c r="B124" s="12"/>
      <c r="C124" s="11"/>
      <c r="D124" s="12"/>
      <c r="E124" s="11"/>
      <c r="F124" s="12"/>
      <c r="G124" s="11"/>
      <c r="H124" s="13">
        <f>SUM(H122)</f>
        <v>2755.2999999999997</v>
      </c>
      <c r="I124" s="13">
        <f t="shared" ref="I124:J124" si="23">SUM(I122)</f>
        <v>6534.4</v>
      </c>
      <c r="J124" s="13">
        <f t="shared" si="23"/>
        <v>1577.3</v>
      </c>
    </row>
    <row r="125" spans="1:12" x14ac:dyDescent="0.2">
      <c r="A125" s="11" t="s">
        <v>319</v>
      </c>
      <c r="B125" s="12"/>
      <c r="C125" s="11"/>
      <c r="D125" s="12"/>
      <c r="E125" s="11"/>
      <c r="F125" s="12"/>
      <c r="G125" s="11"/>
      <c r="H125" s="13">
        <f>H123-H124</f>
        <v>112071.2</v>
      </c>
      <c r="I125" s="13">
        <f t="shared" ref="I125:J125" si="24">I123-I124</f>
        <v>111456.9</v>
      </c>
      <c r="J125" s="13">
        <f t="shared" si="24"/>
        <v>105134.7</v>
      </c>
    </row>
    <row r="127" spans="1:12" x14ac:dyDescent="0.2">
      <c r="A127" s="4" t="s">
        <v>303</v>
      </c>
      <c r="B127" s="5"/>
      <c r="C127" s="4"/>
      <c r="D127" s="5"/>
      <c r="E127" s="4"/>
      <c r="F127" s="5"/>
      <c r="G127" s="4"/>
      <c r="H127" s="6">
        <f>SUM(H40,H58,H64,H123)</f>
        <v>138979.1</v>
      </c>
      <c r="I127" s="6">
        <f>SUM(I40,I58,I64,I123)</f>
        <v>144286</v>
      </c>
      <c r="J127" s="6">
        <f>SUM(J15,J40,J58,J64,J123)</f>
        <v>132806.70000000001</v>
      </c>
    </row>
    <row r="128" spans="1:12" x14ac:dyDescent="0.2">
      <c r="A128" s="4" t="s">
        <v>304</v>
      </c>
      <c r="B128" s="5"/>
      <c r="C128" s="4"/>
      <c r="D128" s="5"/>
      <c r="E128" s="4"/>
      <c r="F128" s="5"/>
      <c r="G128" s="4"/>
      <c r="H128" s="6">
        <f>SUM(H124,H59,H41,H16)</f>
        <v>49330.1</v>
      </c>
      <c r="I128" s="6">
        <f>SUM(I124,I59,I41,I16)</f>
        <v>53026.5</v>
      </c>
      <c r="J128" s="6">
        <f>SUM(J124,J59,J41,J16)</f>
        <v>43986.3</v>
      </c>
    </row>
    <row r="129" spans="1:10" x14ac:dyDescent="0.2">
      <c r="A129" s="4" t="s">
        <v>305</v>
      </c>
      <c r="B129" s="5"/>
      <c r="C129" s="4"/>
      <c r="D129" s="5"/>
      <c r="E129" s="4"/>
      <c r="F129" s="5"/>
      <c r="G129" s="4"/>
      <c r="H129" s="6">
        <f>SUM(H77)</f>
        <v>11095.5</v>
      </c>
      <c r="I129" s="6">
        <f t="shared" ref="I129:J129" si="25">SUM(I77)</f>
        <v>16003.900000000001</v>
      </c>
      <c r="J129" s="6">
        <f t="shared" si="25"/>
        <v>59266.599999999991</v>
      </c>
    </row>
    <row r="130" spans="1:10" x14ac:dyDescent="0.2">
      <c r="A130" s="4" t="s">
        <v>307</v>
      </c>
      <c r="B130" s="5"/>
      <c r="C130" s="4"/>
      <c r="D130" s="5"/>
      <c r="E130" s="4"/>
      <c r="F130" s="5"/>
      <c r="G130" s="4"/>
      <c r="H130" s="6">
        <f>H127-H128+H129</f>
        <v>100744.5</v>
      </c>
      <c r="I130" s="6">
        <f t="shared" ref="I130:J130" si="26">I127-I128+I129</f>
        <v>107263.4</v>
      </c>
      <c r="J130" s="6">
        <f t="shared" si="26"/>
        <v>148087</v>
      </c>
    </row>
  </sheetData>
  <mergeCells count="7">
    <mergeCell ref="A61:J61"/>
    <mergeCell ref="A65:J65"/>
    <mergeCell ref="A78:J78"/>
    <mergeCell ref="A2:J2"/>
    <mergeCell ref="A3:J3"/>
    <mergeCell ref="A18:J18"/>
    <mergeCell ref="A43:J43"/>
  </mergeCells>
  <pageMargins left="0.19685039369791668" right="0.19685039369791668" top="0.19685039369791668" bottom="0.39370078739583336" header="0.19685039369791668" footer="0.19685039369791668"/>
  <pageSetup paperSize="9" scale="53" fitToHeight="0" orientation="portrait" r:id="rId1"/>
  <headerFooter>
    <oddFooter>&amp;R&amp;D (str. &amp;P z &amp;N)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20"/>
  <sheetViews>
    <sheetView topLeftCell="A172" zoomScaleNormal="100" workbookViewId="0">
      <selection activeCell="N207" sqref="N207"/>
    </sheetView>
  </sheetViews>
  <sheetFormatPr defaultRowHeight="14.25" x14ac:dyDescent="0.2"/>
  <cols>
    <col min="1" max="1" width="4.875" style="1" customWidth="1"/>
    <col min="2" max="2" width="25.625" style="2" customWidth="1"/>
    <col min="3" max="3" width="5.125" style="1" customWidth="1"/>
    <col min="4" max="4" width="35.75" style="2" customWidth="1"/>
    <col min="5" max="5" width="14.625" style="1" customWidth="1"/>
    <col min="6" max="6" width="37.5" style="2" customWidth="1"/>
    <col min="7" max="7" width="6.125" style="1" customWidth="1"/>
    <col min="8" max="8" width="14.125" style="3" customWidth="1"/>
    <col min="9" max="10" width="14.875" style="3" customWidth="1"/>
    <col min="11" max="11" width="8.75" hidden="1" customWidth="1"/>
    <col min="12" max="12" width="9.25" hidden="1" customWidth="1"/>
  </cols>
  <sheetData>
    <row r="1" spans="1:11" ht="45" customHeight="1" x14ac:dyDescent="0.2">
      <c r="A1" s="16" t="s">
        <v>0</v>
      </c>
      <c r="B1" s="75" t="s">
        <v>293</v>
      </c>
      <c r="C1" s="74" t="s">
        <v>1</v>
      </c>
      <c r="D1" s="75" t="s">
        <v>2</v>
      </c>
      <c r="E1" s="74" t="s">
        <v>3</v>
      </c>
      <c r="F1" s="76" t="s">
        <v>850</v>
      </c>
      <c r="G1" s="76" t="s">
        <v>4</v>
      </c>
      <c r="H1" s="14" t="s">
        <v>526</v>
      </c>
      <c r="I1" s="14" t="s">
        <v>527</v>
      </c>
      <c r="J1" s="14" t="s">
        <v>920</v>
      </c>
    </row>
    <row r="2" spans="1:11" s="15" customFormat="1" ht="15.6" customHeight="1" x14ac:dyDescent="0.2">
      <c r="A2" s="98" t="s">
        <v>334</v>
      </c>
      <c r="B2" s="98"/>
      <c r="C2" s="98"/>
      <c r="D2" s="98"/>
      <c r="E2" s="98"/>
      <c r="F2" s="98"/>
      <c r="G2" s="98"/>
      <c r="H2" s="98"/>
      <c r="I2" s="98"/>
      <c r="J2" s="98"/>
    </row>
    <row r="3" spans="1:11" s="15" customFormat="1" ht="15.6" customHeight="1" x14ac:dyDescent="0.2">
      <c r="A3" s="99" t="s">
        <v>131</v>
      </c>
      <c r="B3" s="99"/>
      <c r="C3" s="99"/>
      <c r="D3" s="99"/>
      <c r="E3" s="99"/>
      <c r="F3" s="99"/>
      <c r="G3" s="99"/>
      <c r="H3" s="99"/>
      <c r="I3" s="99"/>
      <c r="J3" s="99"/>
    </row>
    <row r="4" spans="1:11" x14ac:dyDescent="0.2">
      <c r="A4" s="7"/>
      <c r="B4" s="8"/>
      <c r="C4" s="7">
        <v>1343</v>
      </c>
      <c r="D4" s="17" t="s">
        <v>394</v>
      </c>
      <c r="E4" s="48"/>
      <c r="F4" s="49" t="s">
        <v>103</v>
      </c>
      <c r="G4" s="7"/>
      <c r="H4" s="9">
        <v>100</v>
      </c>
      <c r="I4" s="9">
        <v>100</v>
      </c>
      <c r="J4" s="10">
        <v>100</v>
      </c>
      <c r="K4" t="str">
        <f>LEFT(C4,1)</f>
        <v>1</v>
      </c>
    </row>
    <row r="5" spans="1:11" x14ac:dyDescent="0.2">
      <c r="A5" s="7"/>
      <c r="B5" s="8"/>
      <c r="C5" s="7">
        <v>1361</v>
      </c>
      <c r="D5" s="8" t="s">
        <v>10</v>
      </c>
      <c r="E5" s="48"/>
      <c r="F5" s="49" t="s">
        <v>104</v>
      </c>
      <c r="G5" s="7"/>
      <c r="H5" s="9">
        <v>0</v>
      </c>
      <c r="I5" s="9">
        <v>3.2</v>
      </c>
      <c r="J5" s="10">
        <v>1</v>
      </c>
      <c r="K5" t="str">
        <f t="shared" ref="K5:K81" si="0">LEFT(C5,1)</f>
        <v>1</v>
      </c>
    </row>
    <row r="6" spans="1:11" x14ac:dyDescent="0.2">
      <c r="A6" s="7"/>
      <c r="B6" s="8"/>
      <c r="C6" s="7">
        <v>4216</v>
      </c>
      <c r="D6" s="8" t="s">
        <v>395</v>
      </c>
      <c r="E6" s="48"/>
      <c r="F6" s="49" t="s">
        <v>73</v>
      </c>
      <c r="G6" s="7">
        <v>17016</v>
      </c>
      <c r="H6" s="9">
        <v>31200</v>
      </c>
      <c r="I6" s="9">
        <v>12575.4</v>
      </c>
      <c r="J6" s="10"/>
      <c r="K6" t="str">
        <f t="shared" si="0"/>
        <v>4</v>
      </c>
    </row>
    <row r="7" spans="1:11" x14ac:dyDescent="0.2">
      <c r="A7" s="7"/>
      <c r="B7" s="8"/>
      <c r="C7" s="7">
        <v>4216</v>
      </c>
      <c r="D7" s="8" t="s">
        <v>395</v>
      </c>
      <c r="E7" s="48">
        <v>546</v>
      </c>
      <c r="F7" s="49" t="s">
        <v>467</v>
      </c>
      <c r="G7" s="7">
        <v>17968</v>
      </c>
      <c r="H7" s="9">
        <v>0</v>
      </c>
      <c r="I7" s="9">
        <v>260.3</v>
      </c>
      <c r="J7" s="10"/>
      <c r="K7" t="str">
        <f t="shared" si="0"/>
        <v>4</v>
      </c>
    </row>
    <row r="8" spans="1:11" x14ac:dyDescent="0.2">
      <c r="A8" s="7"/>
      <c r="B8" s="8"/>
      <c r="C8" s="7">
        <v>4216</v>
      </c>
      <c r="D8" s="17" t="s">
        <v>395</v>
      </c>
      <c r="E8" s="48">
        <v>546</v>
      </c>
      <c r="F8" s="54" t="s">
        <v>467</v>
      </c>
      <c r="G8" s="7">
        <v>17969</v>
      </c>
      <c r="H8" s="9">
        <v>0</v>
      </c>
      <c r="I8" s="9">
        <v>4424.2</v>
      </c>
      <c r="J8" s="10"/>
      <c r="K8" t="str">
        <f t="shared" si="0"/>
        <v>4</v>
      </c>
    </row>
    <row r="9" spans="1:11" x14ac:dyDescent="0.2">
      <c r="A9" s="7"/>
      <c r="B9" s="8"/>
      <c r="C9" s="7">
        <v>4216</v>
      </c>
      <c r="D9" s="17" t="s">
        <v>395</v>
      </c>
      <c r="E9" s="48">
        <v>564</v>
      </c>
      <c r="F9" s="54" t="s">
        <v>495</v>
      </c>
      <c r="G9" s="7">
        <v>17968</v>
      </c>
      <c r="H9" s="9">
        <v>0</v>
      </c>
      <c r="I9" s="9">
        <v>775.1</v>
      </c>
      <c r="J9" s="10"/>
      <c r="K9" t="str">
        <f t="shared" si="0"/>
        <v>4</v>
      </c>
    </row>
    <row r="10" spans="1:11" x14ac:dyDescent="0.2">
      <c r="A10" s="7"/>
      <c r="B10" s="8"/>
      <c r="C10" s="7">
        <v>4216</v>
      </c>
      <c r="D10" s="17" t="s">
        <v>395</v>
      </c>
      <c r="E10" s="48">
        <v>564</v>
      </c>
      <c r="F10" s="54" t="s">
        <v>495</v>
      </c>
      <c r="G10" s="7">
        <v>17969</v>
      </c>
      <c r="H10" s="9">
        <v>0</v>
      </c>
      <c r="I10" s="9">
        <v>13165</v>
      </c>
      <c r="J10" s="10"/>
      <c r="K10" t="str">
        <f t="shared" si="0"/>
        <v>4</v>
      </c>
    </row>
    <row r="11" spans="1:11" x14ac:dyDescent="0.2">
      <c r="A11" s="7">
        <v>3632</v>
      </c>
      <c r="B11" s="8" t="s">
        <v>578</v>
      </c>
      <c r="C11" s="7">
        <v>2139</v>
      </c>
      <c r="D11" s="17" t="s">
        <v>579</v>
      </c>
      <c r="E11" s="48">
        <v>399</v>
      </c>
      <c r="F11" s="54" t="s">
        <v>708</v>
      </c>
      <c r="G11" s="7"/>
      <c r="H11" s="9"/>
      <c r="I11" s="9"/>
      <c r="J11" s="10">
        <v>20</v>
      </c>
      <c r="K11" t="str">
        <f t="shared" si="0"/>
        <v>2</v>
      </c>
    </row>
    <row r="12" spans="1:11" x14ac:dyDescent="0.2">
      <c r="A12" s="7">
        <v>3639</v>
      </c>
      <c r="B12" s="8" t="s">
        <v>35</v>
      </c>
      <c r="C12" s="7">
        <v>2131</v>
      </c>
      <c r="D12" s="17" t="s">
        <v>580</v>
      </c>
      <c r="E12" s="48">
        <v>393</v>
      </c>
      <c r="F12" s="54" t="s">
        <v>707</v>
      </c>
      <c r="G12" s="7"/>
      <c r="H12" s="9"/>
      <c r="I12" s="9"/>
      <c r="J12" s="10">
        <v>1300</v>
      </c>
      <c r="K12" t="str">
        <f t="shared" si="0"/>
        <v>2</v>
      </c>
    </row>
    <row r="13" spans="1:11" x14ac:dyDescent="0.2">
      <c r="A13" s="7">
        <v>3639</v>
      </c>
      <c r="B13" s="8" t="s">
        <v>35</v>
      </c>
      <c r="C13" s="48">
        <v>2132</v>
      </c>
      <c r="D13" s="54" t="s">
        <v>566</v>
      </c>
      <c r="E13" s="48">
        <v>398</v>
      </c>
      <c r="F13" s="80" t="s">
        <v>709</v>
      </c>
      <c r="G13" s="48"/>
      <c r="H13" s="51"/>
      <c r="I13" s="51"/>
      <c r="J13" s="52">
        <v>77</v>
      </c>
      <c r="K13" t="str">
        <f>LEFT(C13,1)</f>
        <v>2</v>
      </c>
    </row>
    <row r="14" spans="1:11" x14ac:dyDescent="0.2">
      <c r="A14" s="7">
        <v>3639</v>
      </c>
      <c r="B14" s="8" t="s">
        <v>35</v>
      </c>
      <c r="C14" s="7">
        <v>3111</v>
      </c>
      <c r="D14" s="17" t="s">
        <v>106</v>
      </c>
      <c r="E14" s="48"/>
      <c r="F14" s="54" t="s">
        <v>107</v>
      </c>
      <c r="G14" s="7"/>
      <c r="H14" s="9">
        <v>200</v>
      </c>
      <c r="I14" s="9">
        <v>772.1</v>
      </c>
      <c r="J14" s="10">
        <v>200</v>
      </c>
      <c r="K14" t="str">
        <f t="shared" si="0"/>
        <v>3</v>
      </c>
    </row>
    <row r="15" spans="1:11" x14ac:dyDescent="0.2">
      <c r="A15" s="7">
        <v>6171</v>
      </c>
      <c r="B15" s="8" t="s">
        <v>23</v>
      </c>
      <c r="C15" s="7">
        <v>2111</v>
      </c>
      <c r="D15" s="8" t="s">
        <v>412</v>
      </c>
      <c r="E15" s="48">
        <v>400</v>
      </c>
      <c r="F15" s="49" t="s">
        <v>710</v>
      </c>
      <c r="G15" s="7"/>
      <c r="H15" s="9"/>
      <c r="I15" s="9"/>
      <c r="J15" s="10">
        <v>0.1</v>
      </c>
      <c r="K15" t="str">
        <f t="shared" si="0"/>
        <v>2</v>
      </c>
    </row>
    <row r="16" spans="1:11" x14ac:dyDescent="0.2">
      <c r="A16" s="7">
        <v>6171</v>
      </c>
      <c r="B16" s="8" t="s">
        <v>23</v>
      </c>
      <c r="C16" s="7">
        <v>2119</v>
      </c>
      <c r="D16" s="8" t="s">
        <v>108</v>
      </c>
      <c r="E16" s="48"/>
      <c r="F16" s="49" t="s">
        <v>109</v>
      </c>
      <c r="G16" s="7"/>
      <c r="H16" s="9">
        <v>10</v>
      </c>
      <c r="I16" s="9">
        <v>62.8</v>
      </c>
      <c r="J16" s="10">
        <v>30</v>
      </c>
      <c r="K16" t="str">
        <f t="shared" si="0"/>
        <v>2</v>
      </c>
    </row>
    <row r="17" spans="1:14" x14ac:dyDescent="0.2">
      <c r="A17" s="29" t="s">
        <v>322</v>
      </c>
      <c r="B17" s="30"/>
      <c r="C17" s="29"/>
      <c r="D17" s="30"/>
      <c r="E17" s="30"/>
      <c r="F17" s="30"/>
      <c r="G17" s="29"/>
      <c r="H17" s="31">
        <f>SUM(H4:H16)</f>
        <v>31510</v>
      </c>
      <c r="I17" s="31">
        <f t="shared" ref="I17:J17" si="1">SUM(I4:I16)</f>
        <v>32138.099999999995</v>
      </c>
      <c r="J17" s="31">
        <f t="shared" si="1"/>
        <v>1728.1</v>
      </c>
      <c r="K17" t="str">
        <f t="shared" si="0"/>
        <v/>
      </c>
      <c r="L17" s="24"/>
      <c r="M17" s="24"/>
      <c r="N17" s="24"/>
    </row>
    <row r="18" spans="1:14" x14ac:dyDescent="0.2">
      <c r="A18" s="7">
        <v>2212</v>
      </c>
      <c r="B18" s="8" t="s">
        <v>110</v>
      </c>
      <c r="C18" s="7">
        <v>5171</v>
      </c>
      <c r="D18" s="8" t="s">
        <v>21</v>
      </c>
      <c r="E18" s="48">
        <v>509</v>
      </c>
      <c r="F18" s="50" t="s">
        <v>111</v>
      </c>
      <c r="G18" s="7"/>
      <c r="H18" s="9">
        <v>150</v>
      </c>
      <c r="I18" s="9">
        <v>150</v>
      </c>
      <c r="J18" s="10"/>
      <c r="K18" t="str">
        <f t="shared" si="0"/>
        <v>5</v>
      </c>
      <c r="L18" s="7"/>
    </row>
    <row r="19" spans="1:14" x14ac:dyDescent="0.2">
      <c r="A19" s="7">
        <v>2212</v>
      </c>
      <c r="B19" s="8" t="s">
        <v>110</v>
      </c>
      <c r="C19" s="7">
        <v>5171</v>
      </c>
      <c r="D19" s="8" t="s">
        <v>21</v>
      </c>
      <c r="E19" s="48">
        <v>551</v>
      </c>
      <c r="F19" s="49" t="s">
        <v>711</v>
      </c>
      <c r="G19" s="7"/>
      <c r="H19" s="9"/>
      <c r="I19" s="9"/>
      <c r="J19" s="10">
        <v>2000</v>
      </c>
      <c r="K19" t="str">
        <f t="shared" si="0"/>
        <v>5</v>
      </c>
      <c r="L19" s="7"/>
    </row>
    <row r="20" spans="1:14" x14ac:dyDescent="0.2">
      <c r="A20" s="7">
        <v>2212</v>
      </c>
      <c r="B20" s="8" t="s">
        <v>110</v>
      </c>
      <c r="C20" s="7">
        <v>6121</v>
      </c>
      <c r="D20" s="8" t="s">
        <v>112</v>
      </c>
      <c r="E20" s="48">
        <v>516</v>
      </c>
      <c r="F20" s="49" t="s">
        <v>113</v>
      </c>
      <c r="G20" s="7"/>
      <c r="H20" s="9">
        <v>200</v>
      </c>
      <c r="I20" s="9">
        <v>700</v>
      </c>
      <c r="J20" s="10"/>
      <c r="K20" t="str">
        <f t="shared" si="0"/>
        <v>6</v>
      </c>
      <c r="L20" s="7"/>
    </row>
    <row r="21" spans="1:14" x14ac:dyDescent="0.2">
      <c r="A21" s="7">
        <v>2212</v>
      </c>
      <c r="B21" s="8" t="s">
        <v>110</v>
      </c>
      <c r="C21" s="7">
        <v>6121</v>
      </c>
      <c r="D21" s="8" t="s">
        <v>112</v>
      </c>
      <c r="E21" s="48">
        <v>545</v>
      </c>
      <c r="F21" s="49" t="s">
        <v>114</v>
      </c>
      <c r="G21" s="7"/>
      <c r="H21" s="9">
        <v>300</v>
      </c>
      <c r="I21" s="9">
        <v>300</v>
      </c>
      <c r="J21" s="10">
        <v>300</v>
      </c>
      <c r="K21" t="str">
        <f t="shared" si="0"/>
        <v>6</v>
      </c>
      <c r="L21" s="7"/>
    </row>
    <row r="22" spans="1:14" x14ac:dyDescent="0.2">
      <c r="A22" s="7">
        <v>2212</v>
      </c>
      <c r="B22" s="8" t="s">
        <v>110</v>
      </c>
      <c r="C22" s="7">
        <v>6121</v>
      </c>
      <c r="D22" s="8" t="s">
        <v>112</v>
      </c>
      <c r="E22" s="48">
        <v>50221</v>
      </c>
      <c r="F22" s="80" t="s">
        <v>712</v>
      </c>
      <c r="G22" s="7"/>
      <c r="H22" s="9"/>
      <c r="I22" s="9"/>
      <c r="J22" s="52">
        <v>29000</v>
      </c>
      <c r="K22" t="str">
        <f t="shared" si="0"/>
        <v>6</v>
      </c>
      <c r="L22" s="7"/>
    </row>
    <row r="23" spans="1:14" x14ac:dyDescent="0.2">
      <c r="A23" s="7">
        <v>2212</v>
      </c>
      <c r="B23" s="8" t="s">
        <v>110</v>
      </c>
      <c r="C23" s="7">
        <v>6121</v>
      </c>
      <c r="D23" s="8" t="s">
        <v>112</v>
      </c>
      <c r="E23" s="48">
        <v>575</v>
      </c>
      <c r="F23" s="50" t="s">
        <v>581</v>
      </c>
      <c r="G23" s="7"/>
      <c r="H23" s="9">
        <v>4000</v>
      </c>
      <c r="I23" s="9">
        <v>1400</v>
      </c>
      <c r="J23" s="52">
        <v>10000</v>
      </c>
      <c r="K23" t="str">
        <f t="shared" si="0"/>
        <v>6</v>
      </c>
      <c r="L23" s="7"/>
    </row>
    <row r="24" spans="1:14" x14ac:dyDescent="0.2">
      <c r="A24" s="7">
        <v>2212</v>
      </c>
      <c r="B24" s="8" t="s">
        <v>110</v>
      </c>
      <c r="C24" s="7">
        <v>6121</v>
      </c>
      <c r="D24" s="8" t="s">
        <v>112</v>
      </c>
      <c r="E24" s="48">
        <v>521211</v>
      </c>
      <c r="F24" s="80" t="s">
        <v>713</v>
      </c>
      <c r="G24" s="7"/>
      <c r="H24" s="9"/>
      <c r="I24" s="9"/>
      <c r="J24" s="10">
        <v>150</v>
      </c>
      <c r="K24" t="str">
        <f t="shared" si="0"/>
        <v>6</v>
      </c>
      <c r="L24" s="7"/>
    </row>
    <row r="25" spans="1:14" x14ac:dyDescent="0.2">
      <c r="A25" s="7">
        <v>2212</v>
      </c>
      <c r="B25" s="8" t="s">
        <v>110</v>
      </c>
      <c r="C25" s="7">
        <v>6121</v>
      </c>
      <c r="D25" s="8" t="s">
        <v>112</v>
      </c>
      <c r="E25" s="48">
        <v>521212</v>
      </c>
      <c r="F25" s="80" t="s">
        <v>923</v>
      </c>
      <c r="G25" s="7"/>
      <c r="H25" s="9"/>
      <c r="I25" s="9"/>
      <c r="J25" s="10">
        <v>150</v>
      </c>
      <c r="K25" t="str">
        <f t="shared" si="0"/>
        <v>6</v>
      </c>
      <c r="L25" s="7"/>
    </row>
    <row r="26" spans="1:14" x14ac:dyDescent="0.2">
      <c r="A26" s="7">
        <v>2212</v>
      </c>
      <c r="B26" s="8" t="s">
        <v>110</v>
      </c>
      <c r="C26" s="7">
        <v>6121</v>
      </c>
      <c r="D26" s="8" t="s">
        <v>112</v>
      </c>
      <c r="E26" s="48">
        <v>521213</v>
      </c>
      <c r="F26" s="80" t="s">
        <v>714</v>
      </c>
      <c r="G26" s="7"/>
      <c r="H26" s="9"/>
      <c r="I26" s="9"/>
      <c r="J26" s="10">
        <v>150</v>
      </c>
      <c r="K26" t="str">
        <f t="shared" si="0"/>
        <v>6</v>
      </c>
      <c r="L26" s="7"/>
    </row>
    <row r="27" spans="1:14" x14ac:dyDescent="0.2">
      <c r="A27" s="7">
        <v>2219</v>
      </c>
      <c r="B27" s="8" t="s">
        <v>115</v>
      </c>
      <c r="C27" s="7">
        <v>6121</v>
      </c>
      <c r="D27" s="8" t="s">
        <v>112</v>
      </c>
      <c r="E27" s="48">
        <v>506</v>
      </c>
      <c r="F27" s="50" t="s">
        <v>116</v>
      </c>
      <c r="G27" s="7"/>
      <c r="H27" s="9">
        <v>200</v>
      </c>
      <c r="I27" s="9">
        <v>204.5</v>
      </c>
      <c r="J27" s="10"/>
      <c r="K27" t="str">
        <f t="shared" si="0"/>
        <v>6</v>
      </c>
      <c r="L27" s="7"/>
    </row>
    <row r="28" spans="1:14" x14ac:dyDescent="0.2">
      <c r="A28" s="7">
        <v>2219</v>
      </c>
      <c r="B28" s="8" t="s">
        <v>115</v>
      </c>
      <c r="C28" s="7">
        <v>6121</v>
      </c>
      <c r="D28" s="8" t="s">
        <v>112</v>
      </c>
      <c r="E28" s="48">
        <v>552</v>
      </c>
      <c r="F28" s="50" t="s">
        <v>117</v>
      </c>
      <c r="G28" s="7"/>
      <c r="H28" s="9">
        <v>500</v>
      </c>
      <c r="I28" s="9">
        <v>495.5</v>
      </c>
      <c r="J28" s="10">
        <v>100</v>
      </c>
      <c r="K28" t="str">
        <f t="shared" si="0"/>
        <v>6</v>
      </c>
      <c r="L28" s="7"/>
    </row>
    <row r="29" spans="1:14" x14ac:dyDescent="0.2">
      <c r="A29" s="7">
        <v>2219</v>
      </c>
      <c r="B29" s="8" t="s">
        <v>115</v>
      </c>
      <c r="C29" s="7">
        <v>6121</v>
      </c>
      <c r="D29" s="8" t="s">
        <v>112</v>
      </c>
      <c r="E29" s="48">
        <v>578</v>
      </c>
      <c r="F29" s="49" t="s">
        <v>582</v>
      </c>
      <c r="G29" s="7"/>
      <c r="H29" s="9">
        <v>0</v>
      </c>
      <c r="I29" s="9">
        <v>500</v>
      </c>
      <c r="J29" s="10"/>
      <c r="K29" t="str">
        <f t="shared" si="0"/>
        <v>6</v>
      </c>
      <c r="L29" s="7"/>
    </row>
    <row r="30" spans="1:14" x14ac:dyDescent="0.2">
      <c r="A30" s="7">
        <v>2219</v>
      </c>
      <c r="B30" s="8" t="s">
        <v>115</v>
      </c>
      <c r="C30" s="7">
        <v>6121</v>
      </c>
      <c r="D30" s="8" t="s">
        <v>112</v>
      </c>
      <c r="E30" s="48">
        <v>57420</v>
      </c>
      <c r="F30" s="49" t="s">
        <v>583</v>
      </c>
      <c r="G30" s="7"/>
      <c r="H30" s="9">
        <v>0</v>
      </c>
      <c r="I30" s="9">
        <v>4950</v>
      </c>
      <c r="J30" s="10"/>
      <c r="K30" t="str">
        <f t="shared" si="0"/>
        <v>6</v>
      </c>
      <c r="L30" s="7"/>
    </row>
    <row r="31" spans="1:14" x14ac:dyDescent="0.2">
      <c r="A31" s="7">
        <v>2219</v>
      </c>
      <c r="B31" s="8" t="s">
        <v>115</v>
      </c>
      <c r="C31" s="7">
        <v>6121</v>
      </c>
      <c r="D31" s="8" t="s">
        <v>112</v>
      </c>
      <c r="E31" s="48">
        <v>574201</v>
      </c>
      <c r="F31" s="50" t="s">
        <v>584</v>
      </c>
      <c r="G31" s="7"/>
      <c r="H31" s="9">
        <v>0</v>
      </c>
      <c r="I31" s="9">
        <v>500</v>
      </c>
      <c r="J31" s="10"/>
      <c r="K31" t="str">
        <f t="shared" si="0"/>
        <v>6</v>
      </c>
      <c r="L31" s="7"/>
    </row>
    <row r="32" spans="1:14" x14ac:dyDescent="0.2">
      <c r="A32" s="7">
        <v>2219</v>
      </c>
      <c r="B32" s="8" t="s">
        <v>115</v>
      </c>
      <c r="C32" s="7">
        <v>6121</v>
      </c>
      <c r="D32" s="8" t="s">
        <v>112</v>
      </c>
      <c r="E32" s="48">
        <v>521214</v>
      </c>
      <c r="F32" s="80" t="s">
        <v>715</v>
      </c>
      <c r="G32" s="7"/>
      <c r="H32" s="9"/>
      <c r="I32" s="9"/>
      <c r="J32" s="10">
        <v>1000</v>
      </c>
      <c r="K32" t="str">
        <f t="shared" si="0"/>
        <v>6</v>
      </c>
      <c r="L32" s="7"/>
    </row>
    <row r="33" spans="1:12" ht="14.45" customHeight="1" x14ac:dyDescent="0.2">
      <c r="A33" s="7">
        <v>2219</v>
      </c>
      <c r="B33" s="8" t="s">
        <v>115</v>
      </c>
      <c r="C33" s="7">
        <v>6121</v>
      </c>
      <c r="D33" s="8" t="s">
        <v>112</v>
      </c>
      <c r="E33" s="48">
        <v>51821</v>
      </c>
      <c r="F33" s="49" t="s">
        <v>716</v>
      </c>
      <c r="G33" s="7"/>
      <c r="H33" s="9"/>
      <c r="I33" s="9"/>
      <c r="J33" s="10">
        <v>100</v>
      </c>
      <c r="K33" t="str">
        <f t="shared" si="0"/>
        <v>6</v>
      </c>
      <c r="L33" s="7"/>
    </row>
    <row r="34" spans="1:12" x14ac:dyDescent="0.2">
      <c r="A34" s="7">
        <v>2229</v>
      </c>
      <c r="B34" s="8" t="s">
        <v>119</v>
      </c>
      <c r="C34" s="7">
        <v>5137</v>
      </c>
      <c r="D34" s="8" t="s">
        <v>391</v>
      </c>
      <c r="E34" s="48">
        <v>504</v>
      </c>
      <c r="F34" s="50" t="s">
        <v>120</v>
      </c>
      <c r="G34" s="7"/>
      <c r="H34" s="9">
        <v>100</v>
      </c>
      <c r="I34" s="9">
        <v>126.2</v>
      </c>
      <c r="J34" s="10">
        <v>100</v>
      </c>
      <c r="K34" t="str">
        <f t="shared" si="0"/>
        <v>5</v>
      </c>
      <c r="L34" s="7"/>
    </row>
    <row r="35" spans="1:12" x14ac:dyDescent="0.2">
      <c r="A35" s="7">
        <v>2229</v>
      </c>
      <c r="B35" s="8" t="s">
        <v>119</v>
      </c>
      <c r="C35" s="7">
        <v>5139</v>
      </c>
      <c r="D35" s="8" t="s">
        <v>392</v>
      </c>
      <c r="E35" s="48">
        <v>504</v>
      </c>
      <c r="F35" s="80" t="s">
        <v>717</v>
      </c>
      <c r="G35" s="7"/>
      <c r="H35" s="9">
        <v>0</v>
      </c>
      <c r="I35" s="9">
        <v>73.8</v>
      </c>
      <c r="J35" s="10"/>
      <c r="K35" t="str">
        <f t="shared" si="0"/>
        <v>5</v>
      </c>
      <c r="L35" s="7"/>
    </row>
    <row r="36" spans="1:12" x14ac:dyDescent="0.2">
      <c r="A36" s="7">
        <v>2333</v>
      </c>
      <c r="B36" s="8" t="s">
        <v>585</v>
      </c>
      <c r="C36" s="7">
        <v>6121</v>
      </c>
      <c r="D36" s="8" t="s">
        <v>112</v>
      </c>
      <c r="E36" s="48">
        <v>521215</v>
      </c>
      <c r="F36" s="80" t="s">
        <v>718</v>
      </c>
      <c r="G36" s="7"/>
      <c r="H36" s="9"/>
      <c r="I36" s="9"/>
      <c r="J36" s="10">
        <v>300</v>
      </c>
      <c r="K36" t="str">
        <f t="shared" si="0"/>
        <v>6</v>
      </c>
      <c r="L36" s="7"/>
    </row>
    <row r="37" spans="1:12" x14ac:dyDescent="0.2">
      <c r="A37" s="7">
        <v>3111</v>
      </c>
      <c r="B37" s="8" t="s">
        <v>42</v>
      </c>
      <c r="C37" s="7">
        <v>6121</v>
      </c>
      <c r="D37" s="8" t="s">
        <v>112</v>
      </c>
      <c r="E37" s="48">
        <v>571</v>
      </c>
      <c r="F37" s="49" t="s">
        <v>121</v>
      </c>
      <c r="G37" s="7"/>
      <c r="H37" s="9">
        <v>1000</v>
      </c>
      <c r="I37" s="9">
        <v>2500</v>
      </c>
      <c r="J37" s="10">
        <v>1500</v>
      </c>
      <c r="K37" t="str">
        <f t="shared" si="0"/>
        <v>6</v>
      </c>
      <c r="L37" s="7"/>
    </row>
    <row r="38" spans="1:12" x14ac:dyDescent="0.2">
      <c r="A38" s="7">
        <v>3113</v>
      </c>
      <c r="B38" s="8" t="s">
        <v>44</v>
      </c>
      <c r="C38" s="7">
        <v>6121</v>
      </c>
      <c r="D38" s="8" t="s">
        <v>112</v>
      </c>
      <c r="E38" s="48">
        <v>55321</v>
      </c>
      <c r="F38" s="49" t="s">
        <v>719</v>
      </c>
      <c r="G38" s="7"/>
      <c r="H38" s="9"/>
      <c r="I38" s="9"/>
      <c r="J38" s="52">
        <v>17000</v>
      </c>
      <c r="K38" t="str">
        <f t="shared" si="0"/>
        <v>6</v>
      </c>
      <c r="L38" s="7"/>
    </row>
    <row r="39" spans="1:12" x14ac:dyDescent="0.2">
      <c r="A39" s="48">
        <v>3113</v>
      </c>
      <c r="B39" s="49" t="s">
        <v>44</v>
      </c>
      <c r="C39" s="48">
        <v>6121</v>
      </c>
      <c r="D39" s="49" t="s">
        <v>112</v>
      </c>
      <c r="E39" s="48">
        <v>582</v>
      </c>
      <c r="F39" s="49" t="s">
        <v>931</v>
      </c>
      <c r="G39" s="48"/>
      <c r="H39" s="51"/>
      <c r="I39" s="51"/>
      <c r="J39" s="52">
        <v>1900</v>
      </c>
      <c r="K39" s="66">
        <v>6</v>
      </c>
      <c r="L39" s="7"/>
    </row>
    <row r="40" spans="1:12" x14ac:dyDescent="0.2">
      <c r="A40" s="7">
        <v>3231</v>
      </c>
      <c r="B40" s="8" t="s">
        <v>49</v>
      </c>
      <c r="C40" s="7">
        <v>5171</v>
      </c>
      <c r="D40" s="8" t="s">
        <v>21</v>
      </c>
      <c r="E40" s="48">
        <v>1407</v>
      </c>
      <c r="F40" s="49" t="s">
        <v>586</v>
      </c>
      <c r="G40" s="7"/>
      <c r="H40" s="9">
        <v>0</v>
      </c>
      <c r="I40" s="9">
        <v>500</v>
      </c>
      <c r="J40" s="10"/>
      <c r="K40" t="str">
        <f t="shared" si="0"/>
        <v>5</v>
      </c>
      <c r="L40" s="7"/>
    </row>
    <row r="41" spans="1:12" x14ac:dyDescent="0.2">
      <c r="A41" s="7">
        <v>3231</v>
      </c>
      <c r="B41" s="8" t="s">
        <v>49</v>
      </c>
      <c r="C41" s="7">
        <v>5171</v>
      </c>
      <c r="D41" s="8" t="s">
        <v>21</v>
      </c>
      <c r="E41" s="48">
        <v>140721</v>
      </c>
      <c r="F41" s="49" t="s">
        <v>720</v>
      </c>
      <c r="G41" s="7"/>
      <c r="H41" s="9"/>
      <c r="I41" s="9"/>
      <c r="J41" s="10">
        <v>500</v>
      </c>
      <c r="K41" t="str">
        <f t="shared" si="0"/>
        <v>5</v>
      </c>
      <c r="L41" s="7"/>
    </row>
    <row r="42" spans="1:12" x14ac:dyDescent="0.2">
      <c r="A42" s="7">
        <v>3315</v>
      </c>
      <c r="B42" s="8" t="s">
        <v>39</v>
      </c>
      <c r="C42" s="7">
        <v>5171</v>
      </c>
      <c r="D42" s="8" t="s">
        <v>21</v>
      </c>
      <c r="E42" s="48">
        <v>537</v>
      </c>
      <c r="F42" s="49" t="s">
        <v>122</v>
      </c>
      <c r="G42" s="7"/>
      <c r="H42" s="9">
        <v>2000</v>
      </c>
      <c r="I42" s="9">
        <v>2100</v>
      </c>
      <c r="J42" s="10">
        <v>500</v>
      </c>
      <c r="K42" t="str">
        <f t="shared" si="0"/>
        <v>5</v>
      </c>
      <c r="L42" s="7"/>
    </row>
    <row r="43" spans="1:12" x14ac:dyDescent="0.2">
      <c r="A43" s="7">
        <v>3315</v>
      </c>
      <c r="B43" s="8" t="s">
        <v>39</v>
      </c>
      <c r="C43" s="7">
        <v>6121</v>
      </c>
      <c r="D43" s="8" t="s">
        <v>112</v>
      </c>
      <c r="E43" s="48">
        <v>521216</v>
      </c>
      <c r="F43" s="49" t="s">
        <v>721</v>
      </c>
      <c r="G43" s="7"/>
      <c r="H43" s="9"/>
      <c r="I43" s="9"/>
      <c r="J43" s="10">
        <v>150</v>
      </c>
      <c r="K43" t="str">
        <f t="shared" si="0"/>
        <v>6</v>
      </c>
      <c r="L43" s="7"/>
    </row>
    <row r="44" spans="1:12" x14ac:dyDescent="0.2">
      <c r="A44" s="7">
        <v>3315</v>
      </c>
      <c r="B44" s="8" t="s">
        <v>39</v>
      </c>
      <c r="C44" s="7">
        <v>6122</v>
      </c>
      <c r="D44" s="8" t="s">
        <v>118</v>
      </c>
      <c r="E44" s="48">
        <v>521217</v>
      </c>
      <c r="F44" s="49" t="s">
        <v>722</v>
      </c>
      <c r="G44" s="7"/>
      <c r="H44" s="9"/>
      <c r="I44" s="9"/>
      <c r="J44" s="10">
        <v>300</v>
      </c>
      <c r="K44" t="str">
        <f t="shared" si="0"/>
        <v>6</v>
      </c>
      <c r="L44" s="7"/>
    </row>
    <row r="45" spans="1:12" x14ac:dyDescent="0.2">
      <c r="A45" s="7">
        <v>3322</v>
      </c>
      <c r="B45" s="8" t="s">
        <v>123</v>
      </c>
      <c r="C45" s="7">
        <v>6121</v>
      </c>
      <c r="D45" s="8" t="s">
        <v>112</v>
      </c>
      <c r="E45" s="48">
        <v>530</v>
      </c>
      <c r="F45" s="49" t="s">
        <v>930</v>
      </c>
      <c r="G45" s="7"/>
      <c r="H45" s="9">
        <v>6300</v>
      </c>
      <c r="I45" s="9">
        <v>6300</v>
      </c>
      <c r="J45" s="52">
        <v>6300</v>
      </c>
      <c r="K45" t="str">
        <f t="shared" si="0"/>
        <v>6</v>
      </c>
      <c r="L45" s="7"/>
    </row>
    <row r="46" spans="1:12" x14ac:dyDescent="0.2">
      <c r="A46" s="7">
        <v>3322</v>
      </c>
      <c r="B46" s="8" t="s">
        <v>123</v>
      </c>
      <c r="C46" s="7">
        <v>6121</v>
      </c>
      <c r="D46" s="8" t="s">
        <v>112</v>
      </c>
      <c r="E46" s="48">
        <v>546</v>
      </c>
      <c r="F46" s="49" t="s">
        <v>587</v>
      </c>
      <c r="G46" s="7"/>
      <c r="H46" s="9">
        <v>10800</v>
      </c>
      <c r="I46" s="9">
        <v>1257.9000000000001</v>
      </c>
      <c r="J46" s="10"/>
      <c r="K46" t="str">
        <f t="shared" si="0"/>
        <v>6</v>
      </c>
      <c r="L46" s="7"/>
    </row>
    <row r="47" spans="1:12" x14ac:dyDescent="0.2">
      <c r="A47" s="7">
        <v>3322</v>
      </c>
      <c r="B47" s="8" t="s">
        <v>123</v>
      </c>
      <c r="C47" s="7">
        <v>6121</v>
      </c>
      <c r="D47" s="8" t="s">
        <v>112</v>
      </c>
      <c r="E47" s="48">
        <v>546</v>
      </c>
      <c r="F47" s="49" t="s">
        <v>588</v>
      </c>
      <c r="G47" s="7">
        <v>17968</v>
      </c>
      <c r="H47" s="9">
        <v>0</v>
      </c>
      <c r="I47" s="9">
        <v>530.70000000000005</v>
      </c>
      <c r="J47" s="10"/>
      <c r="K47" t="str">
        <f t="shared" si="0"/>
        <v>6</v>
      </c>
      <c r="L47" s="7"/>
    </row>
    <row r="48" spans="1:12" x14ac:dyDescent="0.2">
      <c r="A48" s="7">
        <v>3322</v>
      </c>
      <c r="B48" s="8" t="s">
        <v>123</v>
      </c>
      <c r="C48" s="7">
        <v>6121</v>
      </c>
      <c r="D48" s="8" t="s">
        <v>112</v>
      </c>
      <c r="E48" s="48">
        <v>546</v>
      </c>
      <c r="F48" s="49" t="s">
        <v>588</v>
      </c>
      <c r="G48" s="7">
        <v>17969</v>
      </c>
      <c r="H48" s="9">
        <v>0</v>
      </c>
      <c r="I48" s="9">
        <v>9011.4</v>
      </c>
      <c r="J48" s="10"/>
      <c r="K48" t="str">
        <f t="shared" si="0"/>
        <v>6</v>
      </c>
      <c r="L48" s="7"/>
    </row>
    <row r="49" spans="1:12" x14ac:dyDescent="0.2">
      <c r="A49" s="7">
        <v>3322</v>
      </c>
      <c r="B49" s="8" t="s">
        <v>123</v>
      </c>
      <c r="C49" s="7">
        <v>6121</v>
      </c>
      <c r="D49" s="8" t="s">
        <v>112</v>
      </c>
      <c r="E49" s="48">
        <v>549</v>
      </c>
      <c r="F49" s="49" t="s">
        <v>589</v>
      </c>
      <c r="G49" s="7"/>
      <c r="H49" s="9">
        <v>13000</v>
      </c>
      <c r="I49" s="9">
        <v>0</v>
      </c>
      <c r="J49" s="10"/>
      <c r="K49" t="str">
        <f t="shared" si="0"/>
        <v>6</v>
      </c>
      <c r="L49" s="7"/>
    </row>
    <row r="50" spans="1:12" x14ac:dyDescent="0.2">
      <c r="A50" s="7">
        <v>3322</v>
      </c>
      <c r="B50" s="8" t="s">
        <v>123</v>
      </c>
      <c r="C50" s="7">
        <v>6121</v>
      </c>
      <c r="D50" s="8" t="s">
        <v>112</v>
      </c>
      <c r="E50" s="48">
        <v>564</v>
      </c>
      <c r="F50" s="49" t="s">
        <v>590</v>
      </c>
      <c r="G50" s="7"/>
      <c r="H50" s="9">
        <v>25000</v>
      </c>
      <c r="I50" s="9">
        <v>2767.3</v>
      </c>
      <c r="J50" s="10"/>
      <c r="K50" t="str">
        <f t="shared" si="0"/>
        <v>6</v>
      </c>
      <c r="L50" s="7"/>
    </row>
    <row r="51" spans="1:12" x14ac:dyDescent="0.2">
      <c r="A51" s="7">
        <v>3322</v>
      </c>
      <c r="B51" s="8" t="s">
        <v>123</v>
      </c>
      <c r="C51" s="7">
        <v>6121</v>
      </c>
      <c r="D51" s="8" t="s">
        <v>112</v>
      </c>
      <c r="E51" s="48">
        <v>564</v>
      </c>
      <c r="F51" s="49" t="s">
        <v>591</v>
      </c>
      <c r="G51" s="7">
        <v>17968</v>
      </c>
      <c r="H51" s="9">
        <v>0</v>
      </c>
      <c r="I51" s="9">
        <v>1235.8</v>
      </c>
      <c r="J51" s="10"/>
      <c r="K51" t="str">
        <f t="shared" si="0"/>
        <v>6</v>
      </c>
      <c r="L51" s="7"/>
    </row>
    <row r="52" spans="1:12" x14ac:dyDescent="0.2">
      <c r="A52" s="7">
        <v>3322</v>
      </c>
      <c r="B52" s="8" t="s">
        <v>123</v>
      </c>
      <c r="C52" s="7">
        <v>6121</v>
      </c>
      <c r="D52" s="8" t="s">
        <v>112</v>
      </c>
      <c r="E52" s="48">
        <v>564</v>
      </c>
      <c r="F52" s="49" t="s">
        <v>591</v>
      </c>
      <c r="G52" s="7">
        <v>17969</v>
      </c>
      <c r="H52" s="9">
        <v>0</v>
      </c>
      <c r="I52" s="9">
        <v>20996.9</v>
      </c>
      <c r="J52" s="10"/>
      <c r="K52" t="str">
        <f t="shared" si="0"/>
        <v>6</v>
      </c>
      <c r="L52" s="7"/>
    </row>
    <row r="53" spans="1:12" x14ac:dyDescent="0.2">
      <c r="A53" s="7">
        <v>3322</v>
      </c>
      <c r="B53" s="8" t="s">
        <v>123</v>
      </c>
      <c r="C53" s="7">
        <v>6121</v>
      </c>
      <c r="D53" s="8" t="s">
        <v>112</v>
      </c>
      <c r="E53" s="48">
        <v>521218</v>
      </c>
      <c r="F53" s="49" t="s">
        <v>723</v>
      </c>
      <c r="G53" s="7"/>
      <c r="H53" s="9"/>
      <c r="I53" s="9"/>
      <c r="J53" s="10">
        <v>250</v>
      </c>
      <c r="K53" t="str">
        <f t="shared" si="0"/>
        <v>6</v>
      </c>
      <c r="L53" s="7"/>
    </row>
    <row r="54" spans="1:12" x14ac:dyDescent="0.2">
      <c r="A54" s="7">
        <v>3326</v>
      </c>
      <c r="B54" s="8" t="s">
        <v>124</v>
      </c>
      <c r="C54" s="7">
        <v>5171</v>
      </c>
      <c r="D54" s="8" t="s">
        <v>21</v>
      </c>
      <c r="E54" s="48">
        <v>522</v>
      </c>
      <c r="F54" s="49" t="s">
        <v>592</v>
      </c>
      <c r="G54" s="7"/>
      <c r="H54" s="9">
        <v>500</v>
      </c>
      <c r="I54" s="9">
        <v>500</v>
      </c>
      <c r="J54" s="10"/>
      <c r="K54" t="str">
        <f t="shared" si="0"/>
        <v>5</v>
      </c>
      <c r="L54" s="7"/>
    </row>
    <row r="55" spans="1:12" x14ac:dyDescent="0.2">
      <c r="A55" s="7">
        <v>3412</v>
      </c>
      <c r="B55" s="8" t="s">
        <v>593</v>
      </c>
      <c r="C55" s="7">
        <v>6121</v>
      </c>
      <c r="D55" s="8" t="s">
        <v>112</v>
      </c>
      <c r="E55" s="48">
        <v>56021</v>
      </c>
      <c r="F55" s="49" t="s">
        <v>724</v>
      </c>
      <c r="G55" s="7"/>
      <c r="H55" s="9"/>
      <c r="I55" s="9"/>
      <c r="J55" s="10">
        <v>150</v>
      </c>
      <c r="K55" t="str">
        <f t="shared" si="0"/>
        <v>6</v>
      </c>
      <c r="L55" s="7"/>
    </row>
    <row r="56" spans="1:12" x14ac:dyDescent="0.2">
      <c r="A56" s="7">
        <v>3421</v>
      </c>
      <c r="B56" s="8" t="s">
        <v>87</v>
      </c>
      <c r="C56" s="7">
        <v>5137</v>
      </c>
      <c r="D56" s="8" t="s">
        <v>391</v>
      </c>
      <c r="E56" s="48">
        <v>579</v>
      </c>
      <c r="F56" s="49" t="s">
        <v>594</v>
      </c>
      <c r="G56" s="7"/>
      <c r="H56" s="9">
        <v>0</v>
      </c>
      <c r="I56" s="9">
        <v>150</v>
      </c>
      <c r="J56" s="10"/>
      <c r="K56" t="str">
        <f t="shared" si="0"/>
        <v>5</v>
      </c>
      <c r="L56" s="7"/>
    </row>
    <row r="57" spans="1:12" x14ac:dyDescent="0.2">
      <c r="A57" s="7">
        <v>3421</v>
      </c>
      <c r="B57" s="8" t="s">
        <v>87</v>
      </c>
      <c r="C57" s="7">
        <v>5171</v>
      </c>
      <c r="D57" s="8" t="s">
        <v>21</v>
      </c>
      <c r="E57" s="48">
        <v>580</v>
      </c>
      <c r="F57" s="49" t="s">
        <v>595</v>
      </c>
      <c r="G57" s="7"/>
      <c r="H57" s="9">
        <v>0</v>
      </c>
      <c r="I57" s="9">
        <v>250</v>
      </c>
      <c r="J57" s="10"/>
      <c r="K57" t="str">
        <f t="shared" si="0"/>
        <v>5</v>
      </c>
      <c r="L57" s="7"/>
    </row>
    <row r="58" spans="1:12" x14ac:dyDescent="0.2">
      <c r="A58" s="7">
        <v>3631</v>
      </c>
      <c r="B58" s="8" t="s">
        <v>125</v>
      </c>
      <c r="C58" s="7">
        <v>6122</v>
      </c>
      <c r="D58" s="8" t="s">
        <v>118</v>
      </c>
      <c r="E58" s="48">
        <v>554</v>
      </c>
      <c r="F58" s="49" t="s">
        <v>126</v>
      </c>
      <c r="G58" s="7"/>
      <c r="H58" s="9">
        <v>1000</v>
      </c>
      <c r="I58" s="9">
        <v>1000</v>
      </c>
      <c r="J58" s="10">
        <v>500</v>
      </c>
      <c r="K58" t="str">
        <f t="shared" si="0"/>
        <v>6</v>
      </c>
      <c r="L58" s="7"/>
    </row>
    <row r="59" spans="1:12" x14ac:dyDescent="0.2">
      <c r="A59" s="7">
        <v>3635</v>
      </c>
      <c r="B59" s="8" t="s">
        <v>22</v>
      </c>
      <c r="C59" s="7">
        <v>6119</v>
      </c>
      <c r="D59" s="8" t="s">
        <v>496</v>
      </c>
      <c r="E59" s="48">
        <v>1903</v>
      </c>
      <c r="F59" s="49" t="s">
        <v>596</v>
      </c>
      <c r="G59" s="7"/>
      <c r="H59" s="9">
        <v>500</v>
      </c>
      <c r="I59" s="9">
        <v>500</v>
      </c>
      <c r="J59" s="10">
        <v>500</v>
      </c>
      <c r="K59" t="str">
        <f t="shared" si="0"/>
        <v>6</v>
      </c>
      <c r="L59" s="7"/>
    </row>
    <row r="60" spans="1:12" x14ac:dyDescent="0.2">
      <c r="A60" s="7">
        <v>3635</v>
      </c>
      <c r="B60" s="8" t="s">
        <v>22</v>
      </c>
      <c r="C60" s="7">
        <v>6119</v>
      </c>
      <c r="D60" s="8" t="s">
        <v>496</v>
      </c>
      <c r="E60" s="48">
        <v>190321</v>
      </c>
      <c r="F60" s="49" t="s">
        <v>725</v>
      </c>
      <c r="G60" s="7"/>
      <c r="H60" s="9"/>
      <c r="I60" s="9"/>
      <c r="J60" s="10">
        <v>300</v>
      </c>
      <c r="K60" t="str">
        <f t="shared" si="0"/>
        <v>6</v>
      </c>
      <c r="L60" s="7"/>
    </row>
    <row r="61" spans="1:12" x14ac:dyDescent="0.2">
      <c r="A61" s="7">
        <v>3639</v>
      </c>
      <c r="B61" s="8" t="s">
        <v>35</v>
      </c>
      <c r="C61" s="7">
        <v>6130</v>
      </c>
      <c r="D61" s="8" t="s">
        <v>127</v>
      </c>
      <c r="E61" s="48">
        <v>55</v>
      </c>
      <c r="F61" s="49" t="s">
        <v>128</v>
      </c>
      <c r="G61" s="7"/>
      <c r="H61" s="9">
        <v>1100</v>
      </c>
      <c r="I61" s="9">
        <v>1317</v>
      </c>
      <c r="J61" s="52">
        <v>3800</v>
      </c>
      <c r="K61" t="str">
        <f t="shared" si="0"/>
        <v>6</v>
      </c>
      <c r="L61" s="7"/>
    </row>
    <row r="62" spans="1:12" x14ac:dyDescent="0.2">
      <c r="A62" s="7">
        <v>3669</v>
      </c>
      <c r="B62" s="8" t="s">
        <v>497</v>
      </c>
      <c r="C62" s="7">
        <v>5171</v>
      </c>
      <c r="D62" s="8" t="s">
        <v>21</v>
      </c>
      <c r="E62" s="48">
        <v>576</v>
      </c>
      <c r="F62" s="49" t="s">
        <v>726</v>
      </c>
      <c r="G62" s="7"/>
      <c r="H62" s="9"/>
      <c r="I62" s="9"/>
      <c r="J62" s="10">
        <v>500</v>
      </c>
      <c r="K62" t="str">
        <f t="shared" si="0"/>
        <v>5</v>
      </c>
      <c r="L62" s="7"/>
    </row>
    <row r="63" spans="1:12" x14ac:dyDescent="0.2">
      <c r="A63" s="7">
        <v>3669</v>
      </c>
      <c r="B63" s="8" t="s">
        <v>497</v>
      </c>
      <c r="C63" s="7">
        <v>6121</v>
      </c>
      <c r="D63" s="8" t="s">
        <v>112</v>
      </c>
      <c r="E63" s="48">
        <v>576</v>
      </c>
      <c r="F63" s="49" t="s">
        <v>597</v>
      </c>
      <c r="G63" s="7"/>
      <c r="H63" s="9">
        <v>600</v>
      </c>
      <c r="I63" s="9">
        <v>600</v>
      </c>
      <c r="J63" s="10"/>
      <c r="K63" t="str">
        <f t="shared" si="0"/>
        <v>6</v>
      </c>
      <c r="L63" s="7"/>
    </row>
    <row r="64" spans="1:12" x14ac:dyDescent="0.2">
      <c r="A64" s="7">
        <v>3745</v>
      </c>
      <c r="B64" s="8" t="s">
        <v>31</v>
      </c>
      <c r="C64" s="7">
        <v>5169</v>
      </c>
      <c r="D64" s="8" t="s">
        <v>11</v>
      </c>
      <c r="E64" s="48">
        <v>55921</v>
      </c>
      <c r="F64" s="49" t="s">
        <v>924</v>
      </c>
      <c r="G64" s="7"/>
      <c r="H64" s="9"/>
      <c r="I64" s="9"/>
      <c r="J64" s="10">
        <v>1500</v>
      </c>
      <c r="K64" t="str">
        <f t="shared" si="0"/>
        <v>5</v>
      </c>
      <c r="L64" s="7"/>
    </row>
    <row r="65" spans="1:12" x14ac:dyDescent="0.2">
      <c r="A65" s="7">
        <v>3745</v>
      </c>
      <c r="B65" s="8" t="s">
        <v>31</v>
      </c>
      <c r="C65" s="7">
        <v>5169</v>
      </c>
      <c r="D65" s="8" t="s">
        <v>11</v>
      </c>
      <c r="E65" s="48">
        <v>581</v>
      </c>
      <c r="F65" s="49" t="s">
        <v>727</v>
      </c>
      <c r="G65" s="7"/>
      <c r="H65" s="9"/>
      <c r="I65" s="9"/>
      <c r="J65" s="10">
        <v>750</v>
      </c>
      <c r="K65" t="str">
        <f t="shared" si="0"/>
        <v>5</v>
      </c>
      <c r="L65" s="7"/>
    </row>
    <row r="66" spans="1:12" x14ac:dyDescent="0.2">
      <c r="A66" s="7">
        <v>5311</v>
      </c>
      <c r="B66" s="8" t="s">
        <v>251</v>
      </c>
      <c r="C66" s="7">
        <v>6121</v>
      </c>
      <c r="D66" s="8" t="s">
        <v>112</v>
      </c>
      <c r="E66" s="48">
        <v>573</v>
      </c>
      <c r="F66" s="49" t="s">
        <v>728</v>
      </c>
      <c r="G66" s="7">
        <v>531</v>
      </c>
      <c r="H66" s="9">
        <v>0</v>
      </c>
      <c r="I66" s="9">
        <v>600</v>
      </c>
      <c r="J66" s="10"/>
      <c r="K66" t="str">
        <f t="shared" si="0"/>
        <v>6</v>
      </c>
      <c r="L66" s="7"/>
    </row>
    <row r="67" spans="1:12" x14ac:dyDescent="0.2">
      <c r="A67" s="7">
        <v>5512</v>
      </c>
      <c r="B67" s="8" t="s">
        <v>12</v>
      </c>
      <c r="C67" s="7">
        <v>6121</v>
      </c>
      <c r="D67" s="8" t="s">
        <v>112</v>
      </c>
      <c r="E67" s="48">
        <v>5412</v>
      </c>
      <c r="F67" s="49" t="s">
        <v>729</v>
      </c>
      <c r="G67" s="7">
        <v>551</v>
      </c>
      <c r="H67" s="9"/>
      <c r="I67" s="9"/>
      <c r="J67" s="10">
        <v>500</v>
      </c>
      <c r="K67" t="str">
        <f t="shared" si="0"/>
        <v>6</v>
      </c>
      <c r="L67" s="7"/>
    </row>
    <row r="68" spans="1:12" x14ac:dyDescent="0.2">
      <c r="A68" s="7">
        <v>5512</v>
      </c>
      <c r="B68" s="8" t="s">
        <v>12</v>
      </c>
      <c r="C68" s="7">
        <v>6122</v>
      </c>
      <c r="D68" s="8" t="s">
        <v>118</v>
      </c>
      <c r="E68" s="48">
        <v>541</v>
      </c>
      <c r="F68" s="49" t="s">
        <v>730</v>
      </c>
      <c r="G68" s="7"/>
      <c r="H68" s="9">
        <v>0</v>
      </c>
      <c r="I68" s="9">
        <v>100</v>
      </c>
      <c r="J68" s="10"/>
      <c r="K68" t="str">
        <f t="shared" si="0"/>
        <v>6</v>
      </c>
      <c r="L68" s="7"/>
    </row>
    <row r="69" spans="1:12" x14ac:dyDescent="0.2">
      <c r="A69" s="7">
        <v>6171</v>
      </c>
      <c r="B69" s="8" t="s">
        <v>23</v>
      </c>
      <c r="C69" s="7">
        <v>5021</v>
      </c>
      <c r="D69" s="8" t="s">
        <v>14</v>
      </c>
      <c r="E69" s="48">
        <v>520</v>
      </c>
      <c r="F69" s="49" t="s">
        <v>731</v>
      </c>
      <c r="G69" s="7"/>
      <c r="H69" s="9">
        <v>0</v>
      </c>
      <c r="I69" s="9">
        <v>135</v>
      </c>
      <c r="J69" s="10"/>
      <c r="K69" t="str">
        <f t="shared" si="0"/>
        <v>5</v>
      </c>
      <c r="L69" s="7"/>
    </row>
    <row r="70" spans="1:12" x14ac:dyDescent="0.2">
      <c r="A70" s="7">
        <v>6171</v>
      </c>
      <c r="B70" s="8" t="s">
        <v>23</v>
      </c>
      <c r="C70" s="7">
        <v>5031</v>
      </c>
      <c r="D70" s="8" t="s">
        <v>385</v>
      </c>
      <c r="E70" s="48">
        <v>520</v>
      </c>
      <c r="F70" s="49" t="s">
        <v>732</v>
      </c>
      <c r="G70" s="7"/>
      <c r="H70" s="9">
        <v>0</v>
      </c>
      <c r="I70" s="9">
        <v>33.5</v>
      </c>
      <c r="J70" s="10"/>
      <c r="K70" t="str">
        <f t="shared" si="0"/>
        <v>5</v>
      </c>
      <c r="L70" s="7"/>
    </row>
    <row r="71" spans="1:12" x14ac:dyDescent="0.2">
      <c r="A71" s="7">
        <v>6171</v>
      </c>
      <c r="B71" s="8" t="s">
        <v>23</v>
      </c>
      <c r="C71" s="7">
        <v>5032</v>
      </c>
      <c r="D71" s="8" t="s">
        <v>387</v>
      </c>
      <c r="E71" s="48">
        <v>520</v>
      </c>
      <c r="F71" s="49" t="s">
        <v>733</v>
      </c>
      <c r="G71" s="7"/>
      <c r="H71" s="9">
        <v>0</v>
      </c>
      <c r="I71" s="9">
        <v>12.2</v>
      </c>
      <c r="J71" s="10"/>
      <c r="K71" t="str">
        <f t="shared" si="0"/>
        <v>5</v>
      </c>
      <c r="L71" s="7"/>
    </row>
    <row r="72" spans="1:12" x14ac:dyDescent="0.2">
      <c r="A72" s="7">
        <v>6171</v>
      </c>
      <c r="B72" s="8" t="s">
        <v>23</v>
      </c>
      <c r="C72" s="7">
        <v>5169</v>
      </c>
      <c r="D72" s="8" t="s">
        <v>11</v>
      </c>
      <c r="E72" s="48">
        <v>514</v>
      </c>
      <c r="F72" s="49" t="s">
        <v>498</v>
      </c>
      <c r="G72" s="7"/>
      <c r="H72" s="9">
        <v>150</v>
      </c>
      <c r="I72" s="9">
        <v>150</v>
      </c>
      <c r="J72" s="10">
        <v>150</v>
      </c>
      <c r="K72" t="str">
        <f t="shared" si="0"/>
        <v>5</v>
      </c>
      <c r="L72" s="7"/>
    </row>
    <row r="73" spans="1:12" x14ac:dyDescent="0.2">
      <c r="A73" s="7">
        <v>6171</v>
      </c>
      <c r="B73" s="8" t="s">
        <v>23</v>
      </c>
      <c r="C73" s="7">
        <v>5169</v>
      </c>
      <c r="D73" s="8" t="s">
        <v>11</v>
      </c>
      <c r="E73" s="48">
        <v>517</v>
      </c>
      <c r="F73" s="49" t="s">
        <v>499</v>
      </c>
      <c r="G73" s="7"/>
      <c r="H73" s="9">
        <v>150</v>
      </c>
      <c r="I73" s="9">
        <v>470</v>
      </c>
      <c r="J73" s="10"/>
      <c r="K73" t="str">
        <f t="shared" si="0"/>
        <v>5</v>
      </c>
      <c r="L73" s="7"/>
    </row>
    <row r="74" spans="1:12" x14ac:dyDescent="0.2">
      <c r="A74" s="7">
        <v>6171</v>
      </c>
      <c r="B74" s="8" t="s">
        <v>23</v>
      </c>
      <c r="C74" s="7">
        <v>5169</v>
      </c>
      <c r="D74" s="8" t="s">
        <v>11</v>
      </c>
      <c r="E74" s="48">
        <v>520</v>
      </c>
      <c r="F74" s="49" t="s">
        <v>129</v>
      </c>
      <c r="G74" s="7"/>
      <c r="H74" s="9">
        <v>1500</v>
      </c>
      <c r="I74" s="9">
        <v>1319.3</v>
      </c>
      <c r="J74" s="10">
        <v>500</v>
      </c>
      <c r="K74" t="str">
        <f t="shared" si="0"/>
        <v>5</v>
      </c>
      <c r="L74" s="7"/>
    </row>
    <row r="75" spans="1:12" x14ac:dyDescent="0.2">
      <c r="A75" s="7">
        <v>6171</v>
      </c>
      <c r="B75" s="8" t="s">
        <v>23</v>
      </c>
      <c r="C75" s="7">
        <v>5169</v>
      </c>
      <c r="D75" s="8" t="s">
        <v>11</v>
      </c>
      <c r="E75" s="48">
        <v>521</v>
      </c>
      <c r="F75" s="49" t="s">
        <v>105</v>
      </c>
      <c r="G75" s="7"/>
      <c r="H75" s="9">
        <v>1300</v>
      </c>
      <c r="I75" s="9">
        <v>1300</v>
      </c>
      <c r="J75" s="10">
        <v>500</v>
      </c>
      <c r="K75" t="str">
        <f t="shared" si="0"/>
        <v>5</v>
      </c>
      <c r="L75" s="7"/>
    </row>
    <row r="76" spans="1:12" x14ac:dyDescent="0.2">
      <c r="A76" s="7">
        <v>6171</v>
      </c>
      <c r="B76" s="8" t="s">
        <v>23</v>
      </c>
      <c r="C76" s="7">
        <v>5169</v>
      </c>
      <c r="D76" s="8" t="s">
        <v>11</v>
      </c>
      <c r="E76" s="48">
        <v>51721</v>
      </c>
      <c r="F76" s="80" t="s">
        <v>734</v>
      </c>
      <c r="G76" s="7"/>
      <c r="H76" s="9"/>
      <c r="I76" s="9"/>
      <c r="J76" s="10">
        <v>250</v>
      </c>
      <c r="K76" t="str">
        <f t="shared" si="0"/>
        <v>5</v>
      </c>
      <c r="L76" s="7"/>
    </row>
    <row r="77" spans="1:12" x14ac:dyDescent="0.2">
      <c r="A77" s="7">
        <v>6171</v>
      </c>
      <c r="B77" s="8" t="s">
        <v>23</v>
      </c>
      <c r="C77" s="7">
        <v>5909</v>
      </c>
      <c r="D77" s="8" t="s">
        <v>598</v>
      </c>
      <c r="E77" s="48">
        <v>517</v>
      </c>
      <c r="F77" s="80" t="s">
        <v>499</v>
      </c>
      <c r="G77" s="7"/>
      <c r="H77" s="9"/>
      <c r="I77" s="9"/>
      <c r="J77" s="10">
        <v>150</v>
      </c>
      <c r="K77" t="str">
        <f t="shared" si="0"/>
        <v>5</v>
      </c>
      <c r="L77" s="7"/>
    </row>
    <row r="78" spans="1:12" x14ac:dyDescent="0.2">
      <c r="A78" s="7">
        <v>6171</v>
      </c>
      <c r="B78" s="8" t="s">
        <v>23</v>
      </c>
      <c r="C78" s="7">
        <v>6121</v>
      </c>
      <c r="D78" s="8" t="s">
        <v>112</v>
      </c>
      <c r="E78" s="48">
        <v>52120</v>
      </c>
      <c r="F78" s="80" t="s">
        <v>105</v>
      </c>
      <c r="G78" s="7"/>
      <c r="H78" s="9"/>
      <c r="I78" s="9"/>
      <c r="J78" s="10">
        <v>1000</v>
      </c>
      <c r="K78" t="str">
        <f t="shared" si="0"/>
        <v>6</v>
      </c>
      <c r="L78" s="7"/>
    </row>
    <row r="79" spans="1:12" x14ac:dyDescent="0.2">
      <c r="A79" s="7">
        <v>6171</v>
      </c>
      <c r="B79" s="8" t="s">
        <v>23</v>
      </c>
      <c r="C79" s="7">
        <v>6121</v>
      </c>
      <c r="D79" s="8" t="s">
        <v>112</v>
      </c>
      <c r="E79" s="48">
        <v>55021</v>
      </c>
      <c r="F79" s="49" t="s">
        <v>929</v>
      </c>
      <c r="G79" s="7"/>
      <c r="H79" s="9"/>
      <c r="I79" s="9"/>
      <c r="J79" s="52">
        <v>6000</v>
      </c>
      <c r="K79" t="str">
        <f t="shared" si="0"/>
        <v>6</v>
      </c>
      <c r="L79" s="7"/>
    </row>
    <row r="80" spans="1:12" x14ac:dyDescent="0.2">
      <c r="A80" s="7">
        <v>6171</v>
      </c>
      <c r="B80" s="8" t="s">
        <v>23</v>
      </c>
      <c r="C80" s="7">
        <v>6121</v>
      </c>
      <c r="D80" s="8" t="s">
        <v>112</v>
      </c>
      <c r="E80" s="48">
        <v>570</v>
      </c>
      <c r="F80" s="50" t="s">
        <v>130</v>
      </c>
      <c r="G80" s="7"/>
      <c r="H80" s="9">
        <v>1000</v>
      </c>
      <c r="I80" s="9">
        <v>300</v>
      </c>
      <c r="J80" s="10">
        <v>1000</v>
      </c>
      <c r="K80" t="str">
        <f t="shared" si="0"/>
        <v>6</v>
      </c>
      <c r="L80" s="7"/>
    </row>
    <row r="81" spans="1:16" x14ac:dyDescent="0.2">
      <c r="A81" s="7">
        <v>6171</v>
      </c>
      <c r="B81" s="8" t="s">
        <v>23</v>
      </c>
      <c r="C81" s="7">
        <v>6121</v>
      </c>
      <c r="D81" s="8" t="s">
        <v>112</v>
      </c>
      <c r="E81" s="48">
        <v>6122</v>
      </c>
      <c r="F81" s="50" t="s">
        <v>599</v>
      </c>
      <c r="G81" s="7"/>
      <c r="H81" s="9">
        <v>3200</v>
      </c>
      <c r="I81" s="9">
        <v>3200</v>
      </c>
      <c r="J81" s="10"/>
      <c r="K81" t="str">
        <f t="shared" si="0"/>
        <v>6</v>
      </c>
      <c r="L81" s="7"/>
    </row>
    <row r="82" spans="1:16" x14ac:dyDescent="0.2">
      <c r="A82" s="29" t="s">
        <v>325</v>
      </c>
      <c r="B82" s="30"/>
      <c r="C82" s="29"/>
      <c r="D82" s="30"/>
      <c r="E82" s="29"/>
      <c r="F82" s="30"/>
      <c r="G82" s="29"/>
      <c r="H82" s="31">
        <f>SUM(H18:H81)</f>
        <v>74550</v>
      </c>
      <c r="I82" s="31">
        <f>SUM(I18:I81)</f>
        <v>68537</v>
      </c>
      <c r="J82" s="31">
        <f>SUM(J18:J81)</f>
        <v>89800</v>
      </c>
      <c r="K82" t="str">
        <f t="shared" ref="K82:K113" si="2">LEFT(C82,1)</f>
        <v/>
      </c>
      <c r="L82" s="24"/>
      <c r="M82" s="24"/>
    </row>
    <row r="83" spans="1:16" x14ac:dyDescent="0.2">
      <c r="A83" s="11" t="s">
        <v>925</v>
      </c>
      <c r="B83" s="12"/>
      <c r="C83" s="11"/>
      <c r="D83" s="12"/>
      <c r="E83" s="11"/>
      <c r="F83" s="12"/>
      <c r="G83" s="11"/>
      <c r="H83" s="13">
        <f>SUM(H17)</f>
        <v>31510</v>
      </c>
      <c r="I83" s="13">
        <f>SUM(I17)</f>
        <v>32138.099999999995</v>
      </c>
      <c r="J83" s="13">
        <f>SUM(J17)</f>
        <v>1728.1</v>
      </c>
      <c r="K83" t="str">
        <f t="shared" si="2"/>
        <v/>
      </c>
    </row>
    <row r="84" spans="1:16" x14ac:dyDescent="0.2">
      <c r="A84" s="11" t="s">
        <v>323</v>
      </c>
      <c r="B84" s="12"/>
      <c r="C84" s="11"/>
      <c r="D84" s="12"/>
      <c r="E84" s="11"/>
      <c r="F84" s="12"/>
      <c r="G84" s="11"/>
      <c r="H84" s="13">
        <f>SUM(H82)</f>
        <v>74550</v>
      </c>
      <c r="I84" s="13">
        <f t="shared" ref="I84:J84" si="3">SUM(I82)</f>
        <v>68537</v>
      </c>
      <c r="J84" s="13">
        <f t="shared" si="3"/>
        <v>89800</v>
      </c>
      <c r="K84" t="str">
        <f t="shared" si="2"/>
        <v/>
      </c>
    </row>
    <row r="85" spans="1:16" x14ac:dyDescent="0.2">
      <c r="A85" s="11" t="s">
        <v>324</v>
      </c>
      <c r="B85" s="12"/>
      <c r="C85" s="11"/>
      <c r="D85" s="12"/>
      <c r="E85" s="11"/>
      <c r="F85" s="12"/>
      <c r="G85" s="11"/>
      <c r="H85" s="13">
        <f>H83-H84</f>
        <v>-43040</v>
      </c>
      <c r="I85" s="13">
        <f t="shared" ref="I85:J85" si="4">I83-I84</f>
        <v>-36398.900000000009</v>
      </c>
      <c r="J85" s="13">
        <f t="shared" si="4"/>
        <v>-88071.9</v>
      </c>
      <c r="K85" t="str">
        <f t="shared" si="2"/>
        <v/>
      </c>
      <c r="L85" s="24"/>
    </row>
    <row r="86" spans="1:16" s="15" customFormat="1" ht="15.6" customHeight="1" x14ac:dyDescent="0.2">
      <c r="A86" s="100" t="s">
        <v>133</v>
      </c>
      <c r="B86" s="100"/>
      <c r="C86" s="100"/>
      <c r="D86" s="100"/>
      <c r="E86" s="100"/>
      <c r="F86" s="100"/>
      <c r="G86" s="100"/>
      <c r="H86" s="100"/>
      <c r="I86" s="100"/>
      <c r="J86" s="101"/>
      <c r="K86" t="str">
        <f t="shared" si="2"/>
        <v/>
      </c>
    </row>
    <row r="87" spans="1:16" x14ac:dyDescent="0.2">
      <c r="A87" s="48">
        <v>3619</v>
      </c>
      <c r="B87" s="49" t="s">
        <v>76</v>
      </c>
      <c r="C87" s="48">
        <v>3112</v>
      </c>
      <c r="D87" s="49" t="s">
        <v>600</v>
      </c>
      <c r="E87" s="48"/>
      <c r="F87" s="49" t="s">
        <v>601</v>
      </c>
      <c r="G87" s="48"/>
      <c r="H87" s="51">
        <v>0</v>
      </c>
      <c r="I87" s="51">
        <v>2266</v>
      </c>
      <c r="J87" s="52"/>
      <c r="K87" s="32" t="str">
        <f t="shared" si="2"/>
        <v>3</v>
      </c>
      <c r="L87" s="32"/>
      <c r="M87" s="32"/>
      <c r="N87" s="32"/>
    </row>
    <row r="88" spans="1:16" x14ac:dyDescent="0.2">
      <c r="A88" s="48">
        <v>6171</v>
      </c>
      <c r="B88" s="49" t="s">
        <v>23</v>
      </c>
      <c r="C88" s="48">
        <v>3113</v>
      </c>
      <c r="D88" s="49" t="s">
        <v>602</v>
      </c>
      <c r="E88" s="48"/>
      <c r="F88" s="49" t="s">
        <v>603</v>
      </c>
      <c r="G88" s="48"/>
      <c r="H88" s="51">
        <v>0</v>
      </c>
      <c r="I88" s="51">
        <v>40</v>
      </c>
      <c r="J88" s="52"/>
      <c r="K88" s="32" t="str">
        <f t="shared" si="2"/>
        <v>3</v>
      </c>
      <c r="L88" s="32"/>
      <c r="M88" s="32"/>
      <c r="N88" s="32"/>
    </row>
    <row r="89" spans="1:16" x14ac:dyDescent="0.2">
      <c r="A89" s="48">
        <v>6330</v>
      </c>
      <c r="B89" s="49" t="s">
        <v>79</v>
      </c>
      <c r="C89" s="48">
        <v>4131</v>
      </c>
      <c r="D89" s="49" t="s">
        <v>407</v>
      </c>
      <c r="E89" s="48"/>
      <c r="F89" s="49" t="s">
        <v>500</v>
      </c>
      <c r="G89" s="48"/>
      <c r="H89" s="51">
        <v>5500</v>
      </c>
      <c r="I89" s="51">
        <v>5500</v>
      </c>
      <c r="J89" s="52"/>
      <c r="K89" s="32" t="str">
        <f t="shared" si="2"/>
        <v>4</v>
      </c>
      <c r="L89" s="32"/>
      <c r="M89" s="32"/>
      <c r="N89" s="32"/>
    </row>
    <row r="90" spans="1:16" x14ac:dyDescent="0.2">
      <c r="A90" s="29" t="s">
        <v>326</v>
      </c>
      <c r="B90" s="30"/>
      <c r="C90" s="29"/>
      <c r="D90" s="30"/>
      <c r="E90" s="29"/>
      <c r="F90" s="30"/>
      <c r="G90" s="29"/>
      <c r="H90" s="31">
        <f>SUM(H87:H89)</f>
        <v>5500</v>
      </c>
      <c r="I90" s="31">
        <f t="shared" ref="I90:J90" si="5">SUM(I87:I89)</f>
        <v>7806</v>
      </c>
      <c r="J90" s="31">
        <f t="shared" si="5"/>
        <v>0</v>
      </c>
      <c r="K90" t="str">
        <f t="shared" si="2"/>
        <v/>
      </c>
    </row>
    <row r="91" spans="1:16" x14ac:dyDescent="0.2">
      <c r="A91" s="7">
        <v>6171</v>
      </c>
      <c r="B91" s="8" t="s">
        <v>23</v>
      </c>
      <c r="C91" s="7">
        <v>5163</v>
      </c>
      <c r="D91" s="8" t="s">
        <v>20</v>
      </c>
      <c r="E91" s="7"/>
      <c r="F91" s="8" t="s">
        <v>132</v>
      </c>
      <c r="G91" s="7"/>
      <c r="H91" s="9">
        <v>400</v>
      </c>
      <c r="I91" s="9">
        <v>400</v>
      </c>
      <c r="J91" s="10"/>
      <c r="K91" t="str">
        <f t="shared" si="2"/>
        <v>5</v>
      </c>
    </row>
    <row r="92" spans="1:16" x14ac:dyDescent="0.2">
      <c r="A92" s="48">
        <v>6171</v>
      </c>
      <c r="B92" s="49" t="s">
        <v>23</v>
      </c>
      <c r="C92" s="48">
        <v>6121</v>
      </c>
      <c r="D92" s="49" t="s">
        <v>112</v>
      </c>
      <c r="E92" s="48">
        <v>556</v>
      </c>
      <c r="F92" s="80" t="s">
        <v>752</v>
      </c>
      <c r="G92" s="48"/>
      <c r="H92" s="51">
        <v>2500</v>
      </c>
      <c r="I92" s="51">
        <v>2500</v>
      </c>
      <c r="J92" s="52"/>
      <c r="K92" t="str">
        <f t="shared" si="2"/>
        <v>6</v>
      </c>
      <c r="L92" s="32"/>
      <c r="M92" s="32"/>
      <c r="N92" s="32"/>
      <c r="O92" s="32"/>
      <c r="P92" s="32"/>
    </row>
    <row r="93" spans="1:16" x14ac:dyDescent="0.2">
      <c r="A93" s="48">
        <v>6171</v>
      </c>
      <c r="B93" s="49" t="s">
        <v>23</v>
      </c>
      <c r="C93" s="48">
        <v>6121</v>
      </c>
      <c r="D93" s="49" t="s">
        <v>112</v>
      </c>
      <c r="E93" s="48">
        <v>568</v>
      </c>
      <c r="F93" s="49" t="s">
        <v>753</v>
      </c>
      <c r="G93" s="48"/>
      <c r="H93" s="51">
        <v>3000</v>
      </c>
      <c r="I93" s="51">
        <v>3000</v>
      </c>
      <c r="J93" s="52"/>
      <c r="K93" t="str">
        <f t="shared" si="2"/>
        <v>6</v>
      </c>
    </row>
    <row r="94" spans="1:16" x14ac:dyDescent="0.2">
      <c r="A94" s="7">
        <v>6320</v>
      </c>
      <c r="B94" s="8" t="s">
        <v>605</v>
      </c>
      <c r="C94" s="7">
        <v>5163</v>
      </c>
      <c r="D94" s="8" t="s">
        <v>20</v>
      </c>
      <c r="E94" s="7"/>
      <c r="F94" s="49" t="s">
        <v>132</v>
      </c>
      <c r="G94" s="7"/>
      <c r="H94" s="9"/>
      <c r="I94" s="9"/>
      <c r="J94" s="10">
        <v>450</v>
      </c>
      <c r="K94" t="str">
        <f t="shared" si="2"/>
        <v>5</v>
      </c>
    </row>
    <row r="95" spans="1:16" x14ac:dyDescent="0.2">
      <c r="A95" s="7">
        <v>6330</v>
      </c>
      <c r="B95" s="8" t="s">
        <v>79</v>
      </c>
      <c r="C95" s="7">
        <v>5341</v>
      </c>
      <c r="D95" s="8" t="s">
        <v>606</v>
      </c>
      <c r="E95" s="7"/>
      <c r="F95" s="8" t="s">
        <v>607</v>
      </c>
      <c r="G95" s="7"/>
      <c r="H95" s="9">
        <v>0</v>
      </c>
      <c r="I95" s="9">
        <v>2266</v>
      </c>
      <c r="J95" s="10"/>
      <c r="K95" t="str">
        <f t="shared" si="2"/>
        <v>5</v>
      </c>
      <c r="L95" s="24"/>
    </row>
    <row r="96" spans="1:16" x14ac:dyDescent="0.2">
      <c r="A96" s="29" t="s">
        <v>327</v>
      </c>
      <c r="B96" s="30"/>
      <c r="C96" s="29"/>
      <c r="D96" s="30"/>
      <c r="E96" s="29"/>
      <c r="F96" s="30"/>
      <c r="G96" s="29"/>
      <c r="H96" s="31">
        <f>SUM(H91:H95)</f>
        <v>5900</v>
      </c>
      <c r="I96" s="31">
        <f t="shared" ref="I96:J96" si="6">SUM(I91:I95)</f>
        <v>8166</v>
      </c>
      <c r="J96" s="31">
        <f t="shared" si="6"/>
        <v>450</v>
      </c>
      <c r="K96" t="str">
        <f t="shared" si="2"/>
        <v/>
      </c>
      <c r="L96" s="24"/>
    </row>
    <row r="97" spans="1:12" x14ac:dyDescent="0.2">
      <c r="A97" s="11" t="s">
        <v>328</v>
      </c>
      <c r="B97" s="12"/>
      <c r="C97" s="11"/>
      <c r="D97" s="12"/>
      <c r="E97" s="11"/>
      <c r="F97" s="12"/>
      <c r="G97" s="11"/>
      <c r="H97" s="13">
        <f>SUM(H90)</f>
        <v>5500</v>
      </c>
      <c r="I97" s="13">
        <f t="shared" ref="I97:J97" si="7">SUM(I90)</f>
        <v>7806</v>
      </c>
      <c r="J97" s="13">
        <f t="shared" si="7"/>
        <v>0</v>
      </c>
      <c r="K97" t="str">
        <f t="shared" si="2"/>
        <v/>
      </c>
    </row>
    <row r="98" spans="1:12" x14ac:dyDescent="0.2">
      <c r="A98" s="11" t="s">
        <v>329</v>
      </c>
      <c r="B98" s="12"/>
      <c r="C98" s="11"/>
      <c r="D98" s="12"/>
      <c r="E98" s="11"/>
      <c r="F98" s="12"/>
      <c r="G98" s="11"/>
      <c r="H98" s="13">
        <f>SUM(H96)</f>
        <v>5900</v>
      </c>
      <c r="I98" s="13">
        <f t="shared" ref="I98:J98" si="8">SUM(I96)</f>
        <v>8166</v>
      </c>
      <c r="J98" s="13">
        <f t="shared" si="8"/>
        <v>450</v>
      </c>
      <c r="K98" t="str">
        <f t="shared" si="2"/>
        <v/>
      </c>
    </row>
    <row r="99" spans="1:12" x14ac:dyDescent="0.2">
      <c r="A99" s="11" t="s">
        <v>330</v>
      </c>
      <c r="B99" s="12"/>
      <c r="C99" s="11"/>
      <c r="D99" s="12"/>
      <c r="E99" s="11"/>
      <c r="F99" s="12"/>
      <c r="G99" s="11"/>
      <c r="H99" s="13">
        <f>H97-H98</f>
        <v>-400</v>
      </c>
      <c r="I99" s="13">
        <f t="shared" ref="I99:J99" si="9">I97-I98</f>
        <v>-360</v>
      </c>
      <c r="J99" s="13">
        <f t="shared" si="9"/>
        <v>-450</v>
      </c>
      <c r="K99" t="str">
        <f t="shared" si="2"/>
        <v/>
      </c>
      <c r="L99" s="24"/>
    </row>
    <row r="100" spans="1:12" ht="15.75" x14ac:dyDescent="0.2">
      <c r="A100" s="100" t="s">
        <v>736</v>
      </c>
      <c r="B100" s="100"/>
      <c r="C100" s="100"/>
      <c r="D100" s="100"/>
      <c r="E100" s="100"/>
      <c r="F100" s="100"/>
      <c r="G100" s="100"/>
      <c r="H100" s="100"/>
      <c r="I100" s="100"/>
      <c r="J100" s="101"/>
      <c r="L100" s="24"/>
    </row>
    <row r="101" spans="1:12" x14ac:dyDescent="0.2">
      <c r="A101" s="7">
        <v>3612</v>
      </c>
      <c r="B101" s="8" t="s">
        <v>678</v>
      </c>
      <c r="C101" s="7">
        <v>2132</v>
      </c>
      <c r="D101" s="8" t="s">
        <v>566</v>
      </c>
      <c r="E101" s="7">
        <v>391</v>
      </c>
      <c r="F101" s="49" t="s">
        <v>735</v>
      </c>
      <c r="G101" s="7"/>
      <c r="H101" s="9"/>
      <c r="I101" s="9"/>
      <c r="J101" s="9">
        <v>10000</v>
      </c>
      <c r="K101" t="str">
        <f t="shared" si="2"/>
        <v>2</v>
      </c>
    </row>
    <row r="102" spans="1:12" x14ac:dyDescent="0.2">
      <c r="A102" s="29" t="s">
        <v>686</v>
      </c>
      <c r="B102" s="30"/>
      <c r="C102" s="29"/>
      <c r="D102" s="30"/>
      <c r="E102" s="29"/>
      <c r="F102" s="30"/>
      <c r="G102" s="29"/>
      <c r="H102" s="31">
        <f t="shared" ref="H102:I102" si="10">SUM(H101)</f>
        <v>0</v>
      </c>
      <c r="I102" s="31">
        <f t="shared" si="10"/>
        <v>0</v>
      </c>
      <c r="J102" s="31">
        <f>SUM(J101)</f>
        <v>10000</v>
      </c>
      <c r="K102" t="str">
        <f>LEFT(C218,1)</f>
        <v/>
      </c>
      <c r="L102" s="24"/>
    </row>
    <row r="103" spans="1:12" x14ac:dyDescent="0.2">
      <c r="A103" s="7">
        <v>3612</v>
      </c>
      <c r="B103" s="8" t="s">
        <v>678</v>
      </c>
      <c r="C103" s="7">
        <v>5137</v>
      </c>
      <c r="D103" s="8" t="s">
        <v>391</v>
      </c>
      <c r="E103" s="48">
        <v>391</v>
      </c>
      <c r="F103" s="69" t="s">
        <v>743</v>
      </c>
      <c r="G103" s="7"/>
      <c r="H103" s="9"/>
      <c r="I103" s="9"/>
      <c r="J103" s="9">
        <v>100</v>
      </c>
      <c r="K103" t="str">
        <f t="shared" si="2"/>
        <v>5</v>
      </c>
      <c r="L103" s="24"/>
    </row>
    <row r="104" spans="1:12" x14ac:dyDescent="0.2">
      <c r="A104" s="7">
        <v>3612</v>
      </c>
      <c r="B104" s="8" t="s">
        <v>678</v>
      </c>
      <c r="C104" s="7">
        <v>5151</v>
      </c>
      <c r="D104" s="8" t="s">
        <v>15</v>
      </c>
      <c r="E104" s="48">
        <v>391</v>
      </c>
      <c r="F104" s="69" t="s">
        <v>745</v>
      </c>
      <c r="G104" s="7"/>
      <c r="H104" s="9"/>
      <c r="I104" s="9"/>
      <c r="J104" s="9">
        <v>10</v>
      </c>
      <c r="K104" t="str">
        <f t="shared" si="2"/>
        <v>5</v>
      </c>
      <c r="L104" s="24"/>
    </row>
    <row r="105" spans="1:12" x14ac:dyDescent="0.2">
      <c r="A105" s="7">
        <v>3612</v>
      </c>
      <c r="B105" s="8" t="s">
        <v>678</v>
      </c>
      <c r="C105" s="7">
        <v>5154</v>
      </c>
      <c r="D105" s="8" t="s">
        <v>17</v>
      </c>
      <c r="E105" s="48">
        <v>391</v>
      </c>
      <c r="F105" s="69" t="s">
        <v>744</v>
      </c>
      <c r="G105" s="7"/>
      <c r="H105" s="9"/>
      <c r="I105" s="9"/>
      <c r="J105" s="9">
        <v>20</v>
      </c>
      <c r="K105" t="str">
        <f t="shared" si="2"/>
        <v>5</v>
      </c>
    </row>
    <row r="106" spans="1:12" x14ac:dyDescent="0.2">
      <c r="A106" s="7">
        <v>3612</v>
      </c>
      <c r="B106" s="8" t="s">
        <v>678</v>
      </c>
      <c r="C106" s="7">
        <v>5163</v>
      </c>
      <c r="D106" s="8" t="s">
        <v>20</v>
      </c>
      <c r="E106" s="48">
        <v>391</v>
      </c>
      <c r="F106" s="69" t="s">
        <v>748</v>
      </c>
      <c r="G106" s="7"/>
      <c r="H106" s="9"/>
      <c r="I106" s="9"/>
      <c r="J106" s="9">
        <v>91</v>
      </c>
      <c r="K106" t="str">
        <f t="shared" si="2"/>
        <v>5</v>
      </c>
    </row>
    <row r="107" spans="1:12" x14ac:dyDescent="0.2">
      <c r="A107" s="7">
        <v>3612</v>
      </c>
      <c r="B107" s="8" t="s">
        <v>678</v>
      </c>
      <c r="C107" s="7">
        <v>5169</v>
      </c>
      <c r="D107" s="8" t="s">
        <v>11</v>
      </c>
      <c r="E107" s="48">
        <v>391</v>
      </c>
      <c r="F107" s="69" t="s">
        <v>747</v>
      </c>
      <c r="G107" s="7"/>
      <c r="H107" s="9"/>
      <c r="I107" s="9"/>
      <c r="J107" s="9">
        <v>600</v>
      </c>
      <c r="K107" t="str">
        <f t="shared" si="2"/>
        <v>5</v>
      </c>
    </row>
    <row r="108" spans="1:12" x14ac:dyDescent="0.2">
      <c r="A108" s="7">
        <v>3612</v>
      </c>
      <c r="B108" s="8" t="s">
        <v>678</v>
      </c>
      <c r="C108" s="7">
        <v>5171</v>
      </c>
      <c r="D108" s="8" t="s">
        <v>21</v>
      </c>
      <c r="E108" s="48">
        <v>391</v>
      </c>
      <c r="F108" s="69" t="s">
        <v>746</v>
      </c>
      <c r="G108" s="7"/>
      <c r="H108" s="9"/>
      <c r="I108" s="9"/>
      <c r="J108" s="9">
        <v>1200</v>
      </c>
      <c r="K108" t="str">
        <f t="shared" si="2"/>
        <v>5</v>
      </c>
    </row>
    <row r="109" spans="1:12" x14ac:dyDescent="0.2">
      <c r="A109" s="7">
        <v>3612</v>
      </c>
      <c r="B109" s="8" t="s">
        <v>678</v>
      </c>
      <c r="C109" s="7">
        <v>6121</v>
      </c>
      <c r="D109" s="8" t="s">
        <v>112</v>
      </c>
      <c r="E109" s="48">
        <v>3910000001</v>
      </c>
      <c r="F109" s="82" t="s">
        <v>749</v>
      </c>
      <c r="G109" s="67"/>
      <c r="H109" s="68"/>
      <c r="I109" s="9"/>
      <c r="J109" s="9">
        <v>1250</v>
      </c>
      <c r="K109" s="66">
        <v>6</v>
      </c>
    </row>
    <row r="110" spans="1:12" x14ac:dyDescent="0.2">
      <c r="A110" s="7">
        <v>3612</v>
      </c>
      <c r="B110" s="8" t="s">
        <v>678</v>
      </c>
      <c r="C110" s="7">
        <v>6121</v>
      </c>
      <c r="D110" s="8" t="s">
        <v>112</v>
      </c>
      <c r="E110" s="48">
        <v>3910187002</v>
      </c>
      <c r="F110" s="82" t="s">
        <v>604</v>
      </c>
      <c r="G110" s="67"/>
      <c r="H110" s="68"/>
      <c r="I110" s="9"/>
      <c r="J110" s="51">
        <v>2500</v>
      </c>
      <c r="K110" s="66">
        <v>6</v>
      </c>
    </row>
    <row r="111" spans="1:12" x14ac:dyDescent="0.2">
      <c r="A111" s="7">
        <v>3612</v>
      </c>
      <c r="B111" s="8" t="s">
        <v>678</v>
      </c>
      <c r="C111" s="7">
        <v>6121</v>
      </c>
      <c r="D111" s="8" t="s">
        <v>112</v>
      </c>
      <c r="E111" s="48">
        <v>3920063001</v>
      </c>
      <c r="F111" s="82" t="s">
        <v>754</v>
      </c>
      <c r="G111" s="67"/>
      <c r="H111" s="68"/>
      <c r="I111" s="9"/>
      <c r="J111" s="51">
        <v>500</v>
      </c>
      <c r="K111" t="str">
        <f t="shared" si="2"/>
        <v>6</v>
      </c>
    </row>
    <row r="112" spans="1:12" x14ac:dyDescent="0.2">
      <c r="A112" s="7">
        <v>3612</v>
      </c>
      <c r="B112" s="8" t="s">
        <v>678</v>
      </c>
      <c r="C112" s="7">
        <v>6122</v>
      </c>
      <c r="D112" s="8" t="s">
        <v>118</v>
      </c>
      <c r="E112" s="48">
        <v>3911444003</v>
      </c>
      <c r="F112" s="83" t="s">
        <v>750</v>
      </c>
      <c r="G112" s="67"/>
      <c r="H112" s="68"/>
      <c r="I112" s="9"/>
      <c r="J112" s="51">
        <v>550</v>
      </c>
      <c r="K112" s="66">
        <v>6</v>
      </c>
    </row>
    <row r="113" spans="1:11" x14ac:dyDescent="0.2">
      <c r="A113" s="7">
        <v>3612</v>
      </c>
      <c r="B113" s="8" t="s">
        <v>678</v>
      </c>
      <c r="C113" s="7">
        <v>6122</v>
      </c>
      <c r="D113" s="8" t="s">
        <v>118</v>
      </c>
      <c r="E113" s="48">
        <v>3911482004</v>
      </c>
      <c r="F113" s="84" t="s">
        <v>751</v>
      </c>
      <c r="G113" s="67"/>
      <c r="H113" s="68"/>
      <c r="I113" s="9"/>
      <c r="J113" s="51">
        <v>2500</v>
      </c>
      <c r="K113" t="str">
        <f t="shared" si="2"/>
        <v>6</v>
      </c>
    </row>
    <row r="114" spans="1:11" x14ac:dyDescent="0.2">
      <c r="A114" s="29" t="s">
        <v>687</v>
      </c>
      <c r="B114" s="30"/>
      <c r="C114" s="29"/>
      <c r="D114" s="30"/>
      <c r="E114" s="29"/>
      <c r="F114" s="30" t="s">
        <v>275</v>
      </c>
      <c r="G114" s="29"/>
      <c r="H114" s="31">
        <f>SUM(H103:H113)</f>
        <v>0</v>
      </c>
      <c r="I114" s="31">
        <f>SUM(I103:I113)</f>
        <v>0</v>
      </c>
      <c r="J114" s="31">
        <f>SUM(J103:J113)</f>
        <v>9321</v>
      </c>
    </row>
    <row r="115" spans="1:11" x14ac:dyDescent="0.2">
      <c r="A115" s="58"/>
      <c r="B115" s="59"/>
      <c r="C115" s="58"/>
      <c r="D115" s="59"/>
      <c r="E115" s="58"/>
      <c r="F115" s="59" t="s">
        <v>679</v>
      </c>
      <c r="G115" s="58"/>
      <c r="H115" s="60">
        <f>SUM(H102)</f>
        <v>0</v>
      </c>
      <c r="I115" s="60">
        <f>SUM(I102)</f>
        <v>0</v>
      </c>
      <c r="J115" s="60">
        <f>SUM(J102)</f>
        <v>10000</v>
      </c>
    </row>
    <row r="116" spans="1:11" x14ac:dyDescent="0.2">
      <c r="A116" s="58"/>
      <c r="B116" s="59"/>
      <c r="C116" s="58"/>
      <c r="D116" s="59"/>
      <c r="E116" s="58"/>
      <c r="F116" s="59" t="s">
        <v>680</v>
      </c>
      <c r="G116" s="58"/>
      <c r="H116" s="60">
        <f t="shared" ref="H116:I116" si="11">SUM(H114)</f>
        <v>0</v>
      </c>
      <c r="I116" s="60">
        <f t="shared" si="11"/>
        <v>0</v>
      </c>
      <c r="J116" s="60">
        <f>SUM(J114)</f>
        <v>9321</v>
      </c>
    </row>
    <row r="117" spans="1:11" x14ac:dyDescent="0.2">
      <c r="A117" s="58"/>
      <c r="B117" s="59"/>
      <c r="C117" s="58"/>
      <c r="D117" s="59"/>
      <c r="E117" s="58"/>
      <c r="F117" s="59" t="s">
        <v>681</v>
      </c>
      <c r="G117" s="58"/>
      <c r="H117" s="60">
        <f>H115-H116</f>
        <v>0</v>
      </c>
      <c r="I117" s="60">
        <f t="shared" ref="I117:J117" si="12">I115-I116</f>
        <v>0</v>
      </c>
      <c r="J117" s="60">
        <f t="shared" si="12"/>
        <v>679</v>
      </c>
    </row>
    <row r="118" spans="1:11" ht="15.75" x14ac:dyDescent="0.2">
      <c r="A118" s="100" t="s">
        <v>737</v>
      </c>
      <c r="B118" s="100"/>
      <c r="C118" s="100"/>
      <c r="D118" s="100"/>
      <c r="E118" s="100"/>
      <c r="F118" s="100"/>
      <c r="G118" s="100"/>
      <c r="H118" s="100"/>
      <c r="I118" s="100"/>
      <c r="J118" s="101"/>
    </row>
    <row r="119" spans="1:11" x14ac:dyDescent="0.2">
      <c r="A119" s="7">
        <v>3613</v>
      </c>
      <c r="B119" s="8" t="s">
        <v>91</v>
      </c>
      <c r="C119" s="7">
        <v>2132</v>
      </c>
      <c r="D119" s="8" t="s">
        <v>566</v>
      </c>
      <c r="E119" s="7">
        <v>392</v>
      </c>
      <c r="F119" s="49" t="s">
        <v>755</v>
      </c>
      <c r="G119" s="7"/>
      <c r="H119" s="9"/>
      <c r="I119" s="9"/>
      <c r="J119" s="9">
        <v>2550</v>
      </c>
      <c r="K119" t="str">
        <f t="shared" ref="K119:K133" si="13">LEFT(C119,1)</f>
        <v>2</v>
      </c>
    </row>
    <row r="120" spans="1:11" x14ac:dyDescent="0.2">
      <c r="A120" s="7">
        <v>3613</v>
      </c>
      <c r="B120" s="8" t="s">
        <v>91</v>
      </c>
      <c r="C120" s="7">
        <v>2132</v>
      </c>
      <c r="D120" s="8" t="s">
        <v>566</v>
      </c>
      <c r="E120" s="7">
        <v>392126</v>
      </c>
      <c r="F120" s="49" t="s">
        <v>756</v>
      </c>
      <c r="G120" s="7"/>
      <c r="H120" s="9"/>
      <c r="I120" s="9"/>
      <c r="J120" s="9">
        <v>635</v>
      </c>
      <c r="K120" t="str">
        <f t="shared" si="13"/>
        <v>2</v>
      </c>
    </row>
    <row r="121" spans="1:11" x14ac:dyDescent="0.2">
      <c r="A121" s="29" t="s">
        <v>688</v>
      </c>
      <c r="B121" s="30"/>
      <c r="C121" s="29"/>
      <c r="D121" s="30"/>
      <c r="E121" s="29"/>
      <c r="F121" s="30"/>
      <c r="G121" s="29"/>
      <c r="H121" s="31">
        <f>SUM(H119:H120)</f>
        <v>0</v>
      </c>
      <c r="I121" s="31">
        <f t="shared" ref="I121:J121" si="14">SUM(I119:I120)</f>
        <v>0</v>
      </c>
      <c r="J121" s="31">
        <f t="shared" si="14"/>
        <v>3185</v>
      </c>
    </row>
    <row r="122" spans="1:11" x14ac:dyDescent="0.2">
      <c r="A122" s="7">
        <v>3613</v>
      </c>
      <c r="B122" s="8" t="s">
        <v>91</v>
      </c>
      <c r="C122" s="7">
        <v>5137</v>
      </c>
      <c r="D122" s="8" t="s">
        <v>391</v>
      </c>
      <c r="E122" s="7">
        <v>392</v>
      </c>
      <c r="F122" s="65" t="s">
        <v>743</v>
      </c>
      <c r="G122" s="7"/>
      <c r="H122" s="9"/>
      <c r="I122" s="9"/>
      <c r="J122" s="9">
        <v>50</v>
      </c>
      <c r="K122" t="str">
        <f t="shared" si="13"/>
        <v>5</v>
      </c>
    </row>
    <row r="123" spans="1:11" x14ac:dyDescent="0.2">
      <c r="A123" s="7">
        <v>3613</v>
      </c>
      <c r="B123" s="8" t="s">
        <v>91</v>
      </c>
      <c r="C123" s="7">
        <v>5137</v>
      </c>
      <c r="D123" s="8" t="s">
        <v>391</v>
      </c>
      <c r="E123" s="7">
        <v>392126</v>
      </c>
      <c r="F123" s="65" t="s">
        <v>757</v>
      </c>
      <c r="G123" s="7"/>
      <c r="H123" s="9"/>
      <c r="I123" s="9"/>
      <c r="J123" s="9">
        <v>50</v>
      </c>
      <c r="K123" t="str">
        <f t="shared" si="13"/>
        <v>5</v>
      </c>
    </row>
    <row r="124" spans="1:11" x14ac:dyDescent="0.2">
      <c r="A124" s="7">
        <v>3613</v>
      </c>
      <c r="B124" s="8" t="s">
        <v>91</v>
      </c>
      <c r="C124" s="7">
        <v>5151</v>
      </c>
      <c r="D124" s="8" t="s">
        <v>15</v>
      </c>
      <c r="E124" s="7">
        <v>392</v>
      </c>
      <c r="F124" s="65" t="s">
        <v>745</v>
      </c>
      <c r="G124" s="7"/>
      <c r="H124" s="9"/>
      <c r="I124" s="9"/>
      <c r="J124" s="9">
        <v>10</v>
      </c>
      <c r="K124" t="str">
        <f t="shared" si="13"/>
        <v>5</v>
      </c>
    </row>
    <row r="125" spans="1:11" x14ac:dyDescent="0.2">
      <c r="A125" s="7">
        <v>3613</v>
      </c>
      <c r="B125" s="8" t="s">
        <v>91</v>
      </c>
      <c r="C125" s="7">
        <v>5151</v>
      </c>
      <c r="D125" s="8" t="s">
        <v>15</v>
      </c>
      <c r="E125" s="7">
        <v>392126</v>
      </c>
      <c r="F125" s="65" t="s">
        <v>758</v>
      </c>
      <c r="G125" s="7"/>
      <c r="H125" s="9"/>
      <c r="I125" s="9"/>
      <c r="J125" s="9">
        <v>20</v>
      </c>
      <c r="K125" t="str">
        <f t="shared" si="13"/>
        <v>5</v>
      </c>
    </row>
    <row r="126" spans="1:11" x14ac:dyDescent="0.2">
      <c r="A126" s="7">
        <v>3613</v>
      </c>
      <c r="B126" s="8" t="s">
        <v>91</v>
      </c>
      <c r="C126" s="7">
        <v>5154</v>
      </c>
      <c r="D126" s="8" t="s">
        <v>17</v>
      </c>
      <c r="E126" s="7">
        <v>392</v>
      </c>
      <c r="F126" s="65" t="s">
        <v>744</v>
      </c>
      <c r="G126" s="7"/>
      <c r="H126" s="9"/>
      <c r="I126" s="9"/>
      <c r="J126" s="9">
        <v>5</v>
      </c>
      <c r="K126" t="str">
        <f t="shared" si="13"/>
        <v>5</v>
      </c>
    </row>
    <row r="127" spans="1:11" x14ac:dyDescent="0.2">
      <c r="A127" s="7">
        <v>3613</v>
      </c>
      <c r="B127" s="8" t="s">
        <v>91</v>
      </c>
      <c r="C127" s="7">
        <v>5154</v>
      </c>
      <c r="D127" s="8" t="s">
        <v>17</v>
      </c>
      <c r="E127" s="7">
        <v>392126</v>
      </c>
      <c r="F127" s="65" t="s">
        <v>759</v>
      </c>
      <c r="G127" s="7"/>
      <c r="H127" s="9"/>
      <c r="I127" s="9"/>
      <c r="J127" s="9">
        <v>50</v>
      </c>
      <c r="K127" t="str">
        <f t="shared" si="13"/>
        <v>5</v>
      </c>
    </row>
    <row r="128" spans="1:11" x14ac:dyDescent="0.2">
      <c r="A128" s="7">
        <v>3613</v>
      </c>
      <c r="B128" s="8" t="s">
        <v>91</v>
      </c>
      <c r="C128" s="7">
        <v>5163</v>
      </c>
      <c r="D128" s="8" t="s">
        <v>20</v>
      </c>
      <c r="E128" s="7">
        <v>392</v>
      </c>
      <c r="F128" s="65" t="s">
        <v>748</v>
      </c>
      <c r="G128" s="7"/>
      <c r="H128" s="9"/>
      <c r="I128" s="9"/>
      <c r="J128" s="9">
        <v>43</v>
      </c>
      <c r="K128" t="str">
        <f t="shared" si="13"/>
        <v>5</v>
      </c>
    </row>
    <row r="129" spans="1:11" x14ac:dyDescent="0.2">
      <c r="A129" s="7">
        <v>3613</v>
      </c>
      <c r="B129" s="8" t="s">
        <v>91</v>
      </c>
      <c r="C129" s="7">
        <v>5163</v>
      </c>
      <c r="D129" s="8" t="s">
        <v>20</v>
      </c>
      <c r="E129" s="7">
        <v>392126</v>
      </c>
      <c r="F129" s="65" t="s">
        <v>760</v>
      </c>
      <c r="G129" s="7"/>
      <c r="H129" s="9"/>
      <c r="I129" s="9"/>
      <c r="J129" s="9">
        <v>17</v>
      </c>
      <c r="K129" t="str">
        <f t="shared" si="13"/>
        <v>5</v>
      </c>
    </row>
    <row r="130" spans="1:11" x14ac:dyDescent="0.2">
      <c r="A130" s="7">
        <v>3613</v>
      </c>
      <c r="B130" s="8" t="s">
        <v>91</v>
      </c>
      <c r="C130" s="7">
        <v>5169</v>
      </c>
      <c r="D130" s="8" t="s">
        <v>11</v>
      </c>
      <c r="E130" s="7">
        <v>392</v>
      </c>
      <c r="F130" s="65" t="s">
        <v>747</v>
      </c>
      <c r="G130" s="7"/>
      <c r="H130" s="9"/>
      <c r="I130" s="9"/>
      <c r="J130" s="9">
        <v>150</v>
      </c>
      <c r="K130" t="str">
        <f t="shared" si="13"/>
        <v>5</v>
      </c>
    </row>
    <row r="131" spans="1:11" x14ac:dyDescent="0.2">
      <c r="A131" s="7">
        <v>3613</v>
      </c>
      <c r="B131" s="8" t="s">
        <v>91</v>
      </c>
      <c r="C131" s="7">
        <v>5169</v>
      </c>
      <c r="D131" s="8" t="s">
        <v>11</v>
      </c>
      <c r="E131" s="7">
        <v>392126</v>
      </c>
      <c r="F131" s="65" t="s">
        <v>761</v>
      </c>
      <c r="G131" s="7"/>
      <c r="H131" s="9"/>
      <c r="I131" s="9"/>
      <c r="J131" s="9">
        <v>70</v>
      </c>
      <c r="K131" t="str">
        <f t="shared" si="13"/>
        <v>5</v>
      </c>
    </row>
    <row r="132" spans="1:11" x14ac:dyDescent="0.2">
      <c r="A132" s="7">
        <v>3613</v>
      </c>
      <c r="B132" s="8" t="s">
        <v>91</v>
      </c>
      <c r="C132" s="7">
        <v>5171</v>
      </c>
      <c r="D132" s="8" t="s">
        <v>21</v>
      </c>
      <c r="E132" s="7">
        <v>392</v>
      </c>
      <c r="F132" s="65" t="s">
        <v>746</v>
      </c>
      <c r="G132" s="7"/>
      <c r="H132" s="9"/>
      <c r="I132" s="9"/>
      <c r="J132" s="9">
        <v>400</v>
      </c>
      <c r="K132" t="str">
        <f t="shared" si="13"/>
        <v>5</v>
      </c>
    </row>
    <row r="133" spans="1:11" x14ac:dyDescent="0.2">
      <c r="A133" s="7">
        <v>3613</v>
      </c>
      <c r="B133" s="8" t="s">
        <v>91</v>
      </c>
      <c r="C133" s="7">
        <v>5171</v>
      </c>
      <c r="D133" s="8" t="s">
        <v>21</v>
      </c>
      <c r="E133" s="7">
        <v>392126</v>
      </c>
      <c r="F133" s="65" t="s">
        <v>762</v>
      </c>
      <c r="G133" s="7"/>
      <c r="H133" s="9"/>
      <c r="I133" s="9"/>
      <c r="J133" s="9">
        <v>300</v>
      </c>
      <c r="K133" t="str">
        <f t="shared" si="13"/>
        <v>5</v>
      </c>
    </row>
    <row r="134" spans="1:11" x14ac:dyDescent="0.2">
      <c r="A134" s="29" t="s">
        <v>689</v>
      </c>
      <c r="B134" s="30"/>
      <c r="C134" s="29"/>
      <c r="D134" s="30"/>
      <c r="E134" s="29"/>
      <c r="F134" s="30"/>
      <c r="G134" s="29"/>
      <c r="H134" s="31">
        <f>SUM(H122:H133)</f>
        <v>0</v>
      </c>
      <c r="I134" s="31">
        <f t="shared" ref="I134:J134" si="15">SUM(I122:I133)</f>
        <v>0</v>
      </c>
      <c r="J134" s="31">
        <f t="shared" si="15"/>
        <v>1165</v>
      </c>
    </row>
    <row r="135" spans="1:11" x14ac:dyDescent="0.2">
      <c r="A135" s="58"/>
      <c r="B135" s="59"/>
      <c r="C135" s="58"/>
      <c r="D135" s="59"/>
      <c r="E135" s="58"/>
      <c r="F135" s="59" t="s">
        <v>682</v>
      </c>
      <c r="G135" s="58"/>
      <c r="H135" s="60">
        <f>SUM(H121)</f>
        <v>0</v>
      </c>
      <c r="I135" s="60">
        <f t="shared" ref="I135:J135" si="16">SUM(I121)</f>
        <v>0</v>
      </c>
      <c r="J135" s="60">
        <f t="shared" si="16"/>
        <v>3185</v>
      </c>
    </row>
    <row r="136" spans="1:11" x14ac:dyDescent="0.2">
      <c r="A136" s="58"/>
      <c r="B136" s="59"/>
      <c r="C136" s="58"/>
      <c r="D136" s="59"/>
      <c r="E136" s="58"/>
      <c r="F136" s="59" t="s">
        <v>683</v>
      </c>
      <c r="G136" s="58"/>
      <c r="H136" s="60">
        <f>SUM(H134)</f>
        <v>0</v>
      </c>
      <c r="I136" s="60">
        <f t="shared" ref="I136:J136" si="17">SUM(I134)</f>
        <v>0</v>
      </c>
      <c r="J136" s="60">
        <f t="shared" si="17"/>
        <v>1165</v>
      </c>
    </row>
    <row r="137" spans="1:11" x14ac:dyDescent="0.2">
      <c r="A137" s="58"/>
      <c r="B137" s="59"/>
      <c r="C137" s="58"/>
      <c r="D137" s="59"/>
      <c r="E137" s="58"/>
      <c r="F137" s="59" t="s">
        <v>684</v>
      </c>
      <c r="G137" s="58"/>
      <c r="H137" s="60">
        <f>H135-H136</f>
        <v>0</v>
      </c>
      <c r="I137" s="60">
        <f t="shared" ref="I137:J137" si="18">I135-I136</f>
        <v>0</v>
      </c>
      <c r="J137" s="60">
        <f t="shared" si="18"/>
        <v>2020</v>
      </c>
    </row>
    <row r="138" spans="1:11" ht="15.75" x14ac:dyDescent="0.2">
      <c r="A138" s="100" t="s">
        <v>738</v>
      </c>
      <c r="B138" s="100"/>
      <c r="C138" s="100"/>
      <c r="D138" s="100"/>
      <c r="E138" s="100"/>
      <c r="F138" s="100"/>
      <c r="G138" s="100"/>
      <c r="H138" s="100"/>
      <c r="I138" s="100"/>
      <c r="J138" s="101"/>
    </row>
    <row r="139" spans="1:11" x14ac:dyDescent="0.2">
      <c r="A139" s="7">
        <v>3613</v>
      </c>
      <c r="B139" s="8" t="s">
        <v>91</v>
      </c>
      <c r="C139" s="7">
        <v>2132</v>
      </c>
      <c r="D139" s="8" t="s">
        <v>566</v>
      </c>
      <c r="E139" s="7">
        <v>39001</v>
      </c>
      <c r="F139" s="85" t="s">
        <v>763</v>
      </c>
      <c r="G139" s="7"/>
      <c r="H139" s="9"/>
      <c r="I139" s="9"/>
      <c r="J139" s="9">
        <v>75.900000000000006</v>
      </c>
      <c r="K139" t="str">
        <f t="shared" ref="K139:K194" si="19">LEFT(C139,1)</f>
        <v>2</v>
      </c>
    </row>
    <row r="140" spans="1:11" x14ac:dyDescent="0.2">
      <c r="A140" s="7">
        <v>3613</v>
      </c>
      <c r="B140" s="8" t="s">
        <v>91</v>
      </c>
      <c r="C140" s="7">
        <v>2132</v>
      </c>
      <c r="D140" s="8" t="s">
        <v>566</v>
      </c>
      <c r="E140" s="7">
        <v>39003</v>
      </c>
      <c r="F140" s="85" t="s">
        <v>764</v>
      </c>
      <c r="G140" s="7"/>
      <c r="H140" s="9"/>
      <c r="I140" s="9"/>
      <c r="J140" s="9">
        <v>22.4</v>
      </c>
      <c r="K140" t="str">
        <f t="shared" si="19"/>
        <v>2</v>
      </c>
    </row>
    <row r="141" spans="1:11" x14ac:dyDescent="0.2">
      <c r="A141" s="7">
        <v>3613</v>
      </c>
      <c r="B141" s="8" t="s">
        <v>91</v>
      </c>
      <c r="C141" s="7">
        <v>2132</v>
      </c>
      <c r="D141" s="8" t="s">
        <v>566</v>
      </c>
      <c r="E141" s="7">
        <v>39005</v>
      </c>
      <c r="F141" s="85" t="s">
        <v>765</v>
      </c>
      <c r="G141" s="7"/>
      <c r="H141" s="9"/>
      <c r="I141" s="9"/>
      <c r="J141" s="9">
        <v>28</v>
      </c>
      <c r="K141" t="str">
        <f t="shared" si="19"/>
        <v>2</v>
      </c>
    </row>
    <row r="142" spans="1:11" x14ac:dyDescent="0.2">
      <c r="A142" s="7">
        <v>3613</v>
      </c>
      <c r="B142" s="8" t="s">
        <v>91</v>
      </c>
      <c r="C142" s="7">
        <v>2132</v>
      </c>
      <c r="D142" s="8" t="s">
        <v>566</v>
      </c>
      <c r="E142" s="7">
        <v>39010</v>
      </c>
      <c r="F142" s="85" t="s">
        <v>766</v>
      </c>
      <c r="G142" s="7"/>
      <c r="H142" s="9"/>
      <c r="I142" s="9"/>
      <c r="J142" s="9">
        <v>12.1</v>
      </c>
      <c r="K142" t="str">
        <f t="shared" si="19"/>
        <v>2</v>
      </c>
    </row>
    <row r="143" spans="1:11" x14ac:dyDescent="0.2">
      <c r="A143" s="7">
        <v>3613</v>
      </c>
      <c r="B143" s="8" t="s">
        <v>91</v>
      </c>
      <c r="C143" s="7">
        <v>2132</v>
      </c>
      <c r="D143" s="8" t="s">
        <v>566</v>
      </c>
      <c r="E143" s="7">
        <v>39012</v>
      </c>
      <c r="F143" s="85" t="s">
        <v>767</v>
      </c>
      <c r="G143" s="7"/>
      <c r="H143" s="9"/>
      <c r="I143" s="9"/>
      <c r="J143" s="9">
        <v>32.200000000000003</v>
      </c>
      <c r="K143" t="str">
        <f t="shared" si="19"/>
        <v>2</v>
      </c>
    </row>
    <row r="144" spans="1:11" x14ac:dyDescent="0.2">
      <c r="A144" s="7">
        <v>3613</v>
      </c>
      <c r="B144" s="8" t="s">
        <v>91</v>
      </c>
      <c r="C144" s="7">
        <v>2132</v>
      </c>
      <c r="D144" s="8" t="s">
        <v>566</v>
      </c>
      <c r="E144" s="7">
        <v>39013</v>
      </c>
      <c r="F144" s="85" t="s">
        <v>768</v>
      </c>
      <c r="G144" s="7"/>
      <c r="H144" s="9"/>
      <c r="I144" s="9"/>
      <c r="J144" s="9">
        <v>44.2</v>
      </c>
      <c r="K144" t="str">
        <f t="shared" si="19"/>
        <v>2</v>
      </c>
    </row>
    <row r="145" spans="1:11" x14ac:dyDescent="0.2">
      <c r="A145" s="7">
        <v>3613</v>
      </c>
      <c r="B145" s="8" t="s">
        <v>91</v>
      </c>
      <c r="C145" s="7">
        <v>2132</v>
      </c>
      <c r="D145" s="8" t="s">
        <v>566</v>
      </c>
      <c r="E145" s="7">
        <v>39014</v>
      </c>
      <c r="F145" s="85" t="s">
        <v>769</v>
      </c>
      <c r="G145" s="7"/>
      <c r="H145" s="9"/>
      <c r="I145" s="9"/>
      <c r="J145" s="9">
        <v>45.7</v>
      </c>
      <c r="K145" t="str">
        <f t="shared" si="19"/>
        <v>2</v>
      </c>
    </row>
    <row r="146" spans="1:11" x14ac:dyDescent="0.2">
      <c r="A146" s="7">
        <v>3613</v>
      </c>
      <c r="B146" s="8" t="s">
        <v>91</v>
      </c>
      <c r="C146" s="7">
        <v>2132</v>
      </c>
      <c r="D146" s="8" t="s">
        <v>566</v>
      </c>
      <c r="E146" s="7">
        <v>39015</v>
      </c>
      <c r="F146" s="85" t="s">
        <v>770</v>
      </c>
      <c r="G146" s="7"/>
      <c r="H146" s="9"/>
      <c r="I146" s="9"/>
      <c r="J146" s="9">
        <v>149.6</v>
      </c>
      <c r="K146" t="str">
        <f t="shared" si="19"/>
        <v>2</v>
      </c>
    </row>
    <row r="147" spans="1:11" x14ac:dyDescent="0.2">
      <c r="A147" s="7">
        <v>3613</v>
      </c>
      <c r="B147" s="8" t="s">
        <v>91</v>
      </c>
      <c r="C147" s="7">
        <v>2132</v>
      </c>
      <c r="D147" s="8" t="s">
        <v>566</v>
      </c>
      <c r="E147" s="7">
        <v>39017</v>
      </c>
      <c r="F147" s="85" t="s">
        <v>771</v>
      </c>
      <c r="G147" s="7"/>
      <c r="H147" s="9"/>
      <c r="I147" s="9"/>
      <c r="J147" s="9">
        <v>47</v>
      </c>
      <c r="K147" t="str">
        <f t="shared" si="19"/>
        <v>2</v>
      </c>
    </row>
    <row r="148" spans="1:11" x14ac:dyDescent="0.2">
      <c r="A148" s="7">
        <v>3613</v>
      </c>
      <c r="B148" s="8" t="s">
        <v>91</v>
      </c>
      <c r="C148" s="7">
        <v>2132</v>
      </c>
      <c r="D148" s="8" t="s">
        <v>566</v>
      </c>
      <c r="E148" s="7">
        <v>39018</v>
      </c>
      <c r="F148" s="85" t="s">
        <v>772</v>
      </c>
      <c r="G148" s="7"/>
      <c r="H148" s="9"/>
      <c r="I148" s="9"/>
      <c r="J148" s="9">
        <v>25.5</v>
      </c>
      <c r="K148" t="str">
        <f t="shared" si="19"/>
        <v>2</v>
      </c>
    </row>
    <row r="149" spans="1:11" x14ac:dyDescent="0.2">
      <c r="A149" s="7">
        <v>3613</v>
      </c>
      <c r="B149" s="8" t="s">
        <v>91</v>
      </c>
      <c r="C149" s="7">
        <v>2132</v>
      </c>
      <c r="D149" s="8" t="s">
        <v>566</v>
      </c>
      <c r="E149" s="7">
        <v>39019</v>
      </c>
      <c r="F149" s="85" t="s">
        <v>773</v>
      </c>
      <c r="G149" s="7"/>
      <c r="H149" s="9"/>
      <c r="I149" s="9"/>
      <c r="J149" s="9">
        <v>41.2</v>
      </c>
      <c r="K149" t="str">
        <f t="shared" si="19"/>
        <v>2</v>
      </c>
    </row>
    <row r="150" spans="1:11" x14ac:dyDescent="0.2">
      <c r="A150" s="7">
        <v>3613</v>
      </c>
      <c r="B150" s="8" t="s">
        <v>91</v>
      </c>
      <c r="C150" s="7">
        <v>2132</v>
      </c>
      <c r="D150" s="8" t="s">
        <v>566</v>
      </c>
      <c r="E150" s="7">
        <v>39020</v>
      </c>
      <c r="F150" s="85" t="s">
        <v>774</v>
      </c>
      <c r="G150" s="7"/>
      <c r="H150" s="9"/>
      <c r="I150" s="9"/>
      <c r="J150" s="9">
        <v>15.2</v>
      </c>
      <c r="K150" t="str">
        <f t="shared" si="19"/>
        <v>2</v>
      </c>
    </row>
    <row r="151" spans="1:11" x14ac:dyDescent="0.2">
      <c r="A151" s="7">
        <v>3613</v>
      </c>
      <c r="B151" s="8" t="s">
        <v>91</v>
      </c>
      <c r="C151" s="7">
        <v>2132</v>
      </c>
      <c r="D151" s="8" t="s">
        <v>566</v>
      </c>
      <c r="E151" s="7">
        <v>39025</v>
      </c>
      <c r="F151" s="85" t="s">
        <v>775</v>
      </c>
      <c r="G151" s="7"/>
      <c r="H151" s="9"/>
      <c r="I151" s="9"/>
      <c r="J151" s="9">
        <v>28.5</v>
      </c>
      <c r="K151" t="str">
        <f t="shared" si="19"/>
        <v>2</v>
      </c>
    </row>
    <row r="152" spans="1:11" x14ac:dyDescent="0.2">
      <c r="A152" s="7">
        <v>3613</v>
      </c>
      <c r="B152" s="8" t="s">
        <v>91</v>
      </c>
      <c r="C152" s="7">
        <v>2132</v>
      </c>
      <c r="D152" s="8" t="s">
        <v>566</v>
      </c>
      <c r="E152" s="7">
        <v>39027</v>
      </c>
      <c r="F152" s="85" t="s">
        <v>777</v>
      </c>
      <c r="G152" s="7"/>
      <c r="H152" s="9"/>
      <c r="I152" s="9"/>
      <c r="J152" s="9">
        <v>24.5</v>
      </c>
      <c r="K152" t="str">
        <f t="shared" si="19"/>
        <v>2</v>
      </c>
    </row>
    <row r="153" spans="1:11" x14ac:dyDescent="0.2">
      <c r="A153" s="7">
        <v>3613</v>
      </c>
      <c r="B153" s="8" t="s">
        <v>91</v>
      </c>
      <c r="C153" s="7">
        <v>2132</v>
      </c>
      <c r="D153" s="8" t="s">
        <v>566</v>
      </c>
      <c r="E153" s="7">
        <v>39028</v>
      </c>
      <c r="F153" s="85" t="s">
        <v>776</v>
      </c>
      <c r="G153" s="7"/>
      <c r="H153" s="9"/>
      <c r="I153" s="9"/>
      <c r="J153" s="9">
        <v>19.5</v>
      </c>
      <c r="K153" t="str">
        <f t="shared" si="19"/>
        <v>2</v>
      </c>
    </row>
    <row r="154" spans="1:11" x14ac:dyDescent="0.2">
      <c r="A154" s="7">
        <v>3613</v>
      </c>
      <c r="B154" s="8" t="s">
        <v>91</v>
      </c>
      <c r="C154" s="7">
        <v>2132</v>
      </c>
      <c r="D154" s="8" t="s">
        <v>566</v>
      </c>
      <c r="E154" s="7">
        <v>39029</v>
      </c>
      <c r="F154" s="85" t="s">
        <v>778</v>
      </c>
      <c r="G154" s="7"/>
      <c r="H154" s="9"/>
      <c r="I154" s="9"/>
      <c r="J154" s="9">
        <v>112.9</v>
      </c>
      <c r="K154" t="str">
        <f t="shared" si="19"/>
        <v>2</v>
      </c>
    </row>
    <row r="155" spans="1:11" x14ac:dyDescent="0.2">
      <c r="A155" s="7">
        <v>3613</v>
      </c>
      <c r="B155" s="8" t="s">
        <v>91</v>
      </c>
      <c r="C155" s="7">
        <v>2132</v>
      </c>
      <c r="D155" s="8" t="s">
        <v>566</v>
      </c>
      <c r="E155" s="7">
        <v>39035</v>
      </c>
      <c r="F155" s="85" t="s">
        <v>779</v>
      </c>
      <c r="G155" s="7"/>
      <c r="H155" s="9"/>
      <c r="I155" s="9"/>
      <c r="J155" s="9">
        <v>4.5</v>
      </c>
      <c r="K155" t="str">
        <f t="shared" si="19"/>
        <v>2</v>
      </c>
    </row>
    <row r="156" spans="1:11" x14ac:dyDescent="0.2">
      <c r="A156" s="7">
        <v>3613</v>
      </c>
      <c r="B156" s="8" t="s">
        <v>91</v>
      </c>
      <c r="C156" s="7">
        <v>2132</v>
      </c>
      <c r="D156" s="8" t="s">
        <v>566</v>
      </c>
      <c r="E156" s="7">
        <v>39037</v>
      </c>
      <c r="F156" s="85" t="s">
        <v>780</v>
      </c>
      <c r="G156" s="7"/>
      <c r="H156" s="9"/>
      <c r="I156" s="9"/>
      <c r="J156" s="9">
        <v>26</v>
      </c>
      <c r="K156" t="str">
        <f t="shared" si="19"/>
        <v>2</v>
      </c>
    </row>
    <row r="157" spans="1:11" x14ac:dyDescent="0.2">
      <c r="A157" s="7">
        <v>3613</v>
      </c>
      <c r="B157" s="8" t="s">
        <v>91</v>
      </c>
      <c r="C157" s="7">
        <v>2132</v>
      </c>
      <c r="D157" s="8" t="s">
        <v>566</v>
      </c>
      <c r="E157" s="7">
        <v>39038</v>
      </c>
      <c r="F157" s="85" t="s">
        <v>781</v>
      </c>
      <c r="G157" s="7"/>
      <c r="H157" s="9"/>
      <c r="I157" s="9"/>
      <c r="J157" s="9">
        <v>20.399999999999999</v>
      </c>
      <c r="K157" t="str">
        <f t="shared" si="19"/>
        <v>2</v>
      </c>
    </row>
    <row r="158" spans="1:11" x14ac:dyDescent="0.2">
      <c r="A158" s="7">
        <v>3613</v>
      </c>
      <c r="B158" s="8" t="s">
        <v>91</v>
      </c>
      <c r="C158" s="7">
        <v>2132</v>
      </c>
      <c r="D158" s="8" t="s">
        <v>566</v>
      </c>
      <c r="E158" s="7">
        <v>39039</v>
      </c>
      <c r="F158" s="85" t="s">
        <v>782</v>
      </c>
      <c r="G158" s="7"/>
      <c r="H158" s="9"/>
      <c r="I158" s="9"/>
      <c r="J158" s="9">
        <v>17.7</v>
      </c>
      <c r="K158" t="str">
        <f t="shared" si="19"/>
        <v>2</v>
      </c>
    </row>
    <row r="159" spans="1:11" x14ac:dyDescent="0.2">
      <c r="A159" s="7">
        <v>3613</v>
      </c>
      <c r="B159" s="8" t="s">
        <v>91</v>
      </c>
      <c r="C159" s="7">
        <v>2132</v>
      </c>
      <c r="D159" s="8" t="s">
        <v>566</v>
      </c>
      <c r="E159" s="7">
        <v>39041</v>
      </c>
      <c r="F159" s="85" t="s">
        <v>783</v>
      </c>
      <c r="G159" s="7"/>
      <c r="H159" s="9"/>
      <c r="I159" s="9"/>
      <c r="J159" s="9">
        <v>58</v>
      </c>
      <c r="K159" t="str">
        <f t="shared" si="19"/>
        <v>2</v>
      </c>
    </row>
    <row r="160" spans="1:11" x14ac:dyDescent="0.2">
      <c r="A160" s="7">
        <v>3613</v>
      </c>
      <c r="B160" s="8" t="s">
        <v>91</v>
      </c>
      <c r="C160" s="7">
        <v>2132</v>
      </c>
      <c r="D160" s="8" t="s">
        <v>566</v>
      </c>
      <c r="E160" s="7">
        <v>39043</v>
      </c>
      <c r="F160" s="85" t="s">
        <v>784</v>
      </c>
      <c r="G160" s="7"/>
      <c r="H160" s="9"/>
      <c r="I160" s="9"/>
      <c r="J160" s="9">
        <v>14.2</v>
      </c>
      <c r="K160" t="str">
        <f t="shared" si="19"/>
        <v>2</v>
      </c>
    </row>
    <row r="161" spans="1:11" x14ac:dyDescent="0.2">
      <c r="A161" s="7">
        <v>3613</v>
      </c>
      <c r="B161" s="8" t="s">
        <v>91</v>
      </c>
      <c r="C161" s="7">
        <v>2132</v>
      </c>
      <c r="D161" s="8" t="s">
        <v>566</v>
      </c>
      <c r="E161" s="7">
        <v>39044</v>
      </c>
      <c r="F161" s="85" t="s">
        <v>785</v>
      </c>
      <c r="G161" s="7"/>
      <c r="H161" s="9"/>
      <c r="I161" s="9"/>
      <c r="J161" s="9">
        <v>53.4</v>
      </c>
      <c r="K161" t="str">
        <f t="shared" si="19"/>
        <v>2</v>
      </c>
    </row>
    <row r="162" spans="1:11" x14ac:dyDescent="0.2">
      <c r="A162" s="7">
        <v>3613</v>
      </c>
      <c r="B162" s="8" t="s">
        <v>91</v>
      </c>
      <c r="C162" s="7">
        <v>2132</v>
      </c>
      <c r="D162" s="8" t="s">
        <v>566</v>
      </c>
      <c r="E162" s="7">
        <v>39046</v>
      </c>
      <c r="F162" s="85" t="s">
        <v>786</v>
      </c>
      <c r="G162" s="7"/>
      <c r="H162" s="9"/>
      <c r="I162" s="9"/>
      <c r="J162" s="9">
        <v>29.6</v>
      </c>
      <c r="K162" t="str">
        <f t="shared" si="19"/>
        <v>2</v>
      </c>
    </row>
    <row r="163" spans="1:11" x14ac:dyDescent="0.2">
      <c r="A163" s="7">
        <v>3613</v>
      </c>
      <c r="B163" s="8" t="s">
        <v>91</v>
      </c>
      <c r="C163" s="7">
        <v>2132</v>
      </c>
      <c r="D163" s="8" t="s">
        <v>566</v>
      </c>
      <c r="E163" s="7">
        <v>39050</v>
      </c>
      <c r="F163" s="85" t="s">
        <v>787</v>
      </c>
      <c r="G163" s="7"/>
      <c r="H163" s="9"/>
      <c r="I163" s="9"/>
      <c r="J163" s="9">
        <v>34.9</v>
      </c>
      <c r="K163" t="str">
        <f t="shared" si="19"/>
        <v>2</v>
      </c>
    </row>
    <row r="164" spans="1:11" x14ac:dyDescent="0.2">
      <c r="A164" s="7">
        <v>3613</v>
      </c>
      <c r="B164" s="8" t="s">
        <v>91</v>
      </c>
      <c r="C164" s="7">
        <v>2132</v>
      </c>
      <c r="D164" s="8" t="s">
        <v>566</v>
      </c>
      <c r="E164" s="7">
        <v>39052</v>
      </c>
      <c r="F164" s="85" t="s">
        <v>788</v>
      </c>
      <c r="G164" s="7"/>
      <c r="H164" s="9"/>
      <c r="I164" s="9"/>
      <c r="J164" s="9">
        <v>33.700000000000003</v>
      </c>
      <c r="K164" t="str">
        <f t="shared" si="19"/>
        <v>2</v>
      </c>
    </row>
    <row r="165" spans="1:11" x14ac:dyDescent="0.2">
      <c r="A165" s="7">
        <v>3613</v>
      </c>
      <c r="B165" s="8" t="s">
        <v>91</v>
      </c>
      <c r="C165" s="7">
        <v>2132</v>
      </c>
      <c r="D165" s="8" t="s">
        <v>566</v>
      </c>
      <c r="E165" s="7">
        <v>39053</v>
      </c>
      <c r="F165" s="85" t="s">
        <v>789</v>
      </c>
      <c r="G165" s="7"/>
      <c r="H165" s="9"/>
      <c r="I165" s="9"/>
      <c r="J165" s="9">
        <v>21.8</v>
      </c>
      <c r="K165" t="str">
        <f t="shared" si="19"/>
        <v>2</v>
      </c>
    </row>
    <row r="166" spans="1:11" x14ac:dyDescent="0.2">
      <c r="A166" s="7">
        <v>3613</v>
      </c>
      <c r="B166" s="8" t="s">
        <v>91</v>
      </c>
      <c r="C166" s="7">
        <v>2132</v>
      </c>
      <c r="D166" s="8" t="s">
        <v>566</v>
      </c>
      <c r="E166" s="7">
        <v>39056</v>
      </c>
      <c r="F166" s="85" t="s">
        <v>790</v>
      </c>
      <c r="G166" s="7"/>
      <c r="H166" s="9"/>
      <c r="I166" s="9"/>
      <c r="J166" s="9">
        <v>21.7</v>
      </c>
      <c r="K166" t="str">
        <f t="shared" si="19"/>
        <v>2</v>
      </c>
    </row>
    <row r="167" spans="1:11" x14ac:dyDescent="0.2">
      <c r="A167" s="7">
        <v>3613</v>
      </c>
      <c r="B167" s="8" t="s">
        <v>91</v>
      </c>
      <c r="C167" s="7">
        <v>2132</v>
      </c>
      <c r="D167" s="8" t="s">
        <v>566</v>
      </c>
      <c r="E167" s="7">
        <v>39057</v>
      </c>
      <c r="F167" s="85" t="s">
        <v>932</v>
      </c>
      <c r="G167" s="7"/>
      <c r="H167" s="9"/>
      <c r="I167" s="9"/>
      <c r="J167" s="9">
        <v>36</v>
      </c>
      <c r="K167" t="str">
        <f t="shared" si="19"/>
        <v>2</v>
      </c>
    </row>
    <row r="168" spans="1:11" x14ac:dyDescent="0.2">
      <c r="A168" s="7">
        <v>3613</v>
      </c>
      <c r="B168" s="8" t="s">
        <v>91</v>
      </c>
      <c r="C168" s="7">
        <v>2132</v>
      </c>
      <c r="D168" s="8" t="s">
        <v>566</v>
      </c>
      <c r="E168" s="7">
        <v>39058</v>
      </c>
      <c r="F168" s="85" t="s">
        <v>791</v>
      </c>
      <c r="G168" s="7"/>
      <c r="H168" s="9"/>
      <c r="I168" s="9"/>
      <c r="J168" s="9">
        <v>8.6</v>
      </c>
      <c r="K168" t="str">
        <f t="shared" si="19"/>
        <v>2</v>
      </c>
    </row>
    <row r="169" spans="1:11" x14ac:dyDescent="0.2">
      <c r="A169" s="7">
        <v>3613</v>
      </c>
      <c r="B169" s="8" t="s">
        <v>91</v>
      </c>
      <c r="C169" s="7">
        <v>2132</v>
      </c>
      <c r="D169" s="8" t="s">
        <v>566</v>
      </c>
      <c r="E169" s="7">
        <v>39061</v>
      </c>
      <c r="F169" s="85" t="s">
        <v>792</v>
      </c>
      <c r="G169" s="7"/>
      <c r="H169" s="9"/>
      <c r="I169" s="9"/>
      <c r="J169" s="9">
        <v>12.8</v>
      </c>
      <c r="K169" t="str">
        <f t="shared" si="19"/>
        <v>2</v>
      </c>
    </row>
    <row r="170" spans="1:11" x14ac:dyDescent="0.2">
      <c r="A170" s="7">
        <v>3613</v>
      </c>
      <c r="B170" s="8" t="s">
        <v>91</v>
      </c>
      <c r="C170" s="7">
        <v>2132</v>
      </c>
      <c r="D170" s="8" t="s">
        <v>566</v>
      </c>
      <c r="E170" s="7">
        <v>39064</v>
      </c>
      <c r="F170" s="85" t="s">
        <v>793</v>
      </c>
      <c r="G170" s="7"/>
      <c r="H170" s="9"/>
      <c r="I170" s="9"/>
      <c r="J170" s="9">
        <v>0.9</v>
      </c>
      <c r="K170" t="str">
        <f t="shared" si="19"/>
        <v>2</v>
      </c>
    </row>
    <row r="171" spans="1:11" x14ac:dyDescent="0.2">
      <c r="A171" s="7">
        <v>3613</v>
      </c>
      <c r="B171" s="8" t="s">
        <v>91</v>
      </c>
      <c r="C171" s="7">
        <v>2132</v>
      </c>
      <c r="D171" s="8" t="s">
        <v>566</v>
      </c>
      <c r="E171" s="7">
        <v>39065</v>
      </c>
      <c r="F171" s="85" t="s">
        <v>794</v>
      </c>
      <c r="G171" s="7"/>
      <c r="H171" s="9"/>
      <c r="I171" s="9"/>
      <c r="J171" s="9">
        <v>39.799999999999997</v>
      </c>
      <c r="K171" t="str">
        <f t="shared" si="19"/>
        <v>2</v>
      </c>
    </row>
    <row r="172" spans="1:11" x14ac:dyDescent="0.2">
      <c r="A172" s="7">
        <v>3613</v>
      </c>
      <c r="B172" s="8" t="s">
        <v>91</v>
      </c>
      <c r="C172" s="7">
        <v>2132</v>
      </c>
      <c r="D172" s="8" t="s">
        <v>566</v>
      </c>
      <c r="E172" s="7">
        <v>39066</v>
      </c>
      <c r="F172" s="85" t="s">
        <v>795</v>
      </c>
      <c r="G172" s="7"/>
      <c r="H172" s="9"/>
      <c r="I172" s="9"/>
      <c r="J172" s="9">
        <v>39.799999999999997</v>
      </c>
      <c r="K172" t="str">
        <f t="shared" si="19"/>
        <v>2</v>
      </c>
    </row>
    <row r="173" spans="1:11" x14ac:dyDescent="0.2">
      <c r="A173" s="7">
        <v>3613</v>
      </c>
      <c r="B173" s="8" t="s">
        <v>91</v>
      </c>
      <c r="C173" s="7">
        <v>2132</v>
      </c>
      <c r="D173" s="8" t="s">
        <v>566</v>
      </c>
      <c r="E173" s="7">
        <v>39068</v>
      </c>
      <c r="F173" s="85" t="s">
        <v>796</v>
      </c>
      <c r="G173" s="7"/>
      <c r="H173" s="9"/>
      <c r="I173" s="9"/>
      <c r="J173" s="9">
        <v>30.2</v>
      </c>
      <c r="K173" t="str">
        <f t="shared" si="19"/>
        <v>2</v>
      </c>
    </row>
    <row r="174" spans="1:11" x14ac:dyDescent="0.2">
      <c r="A174" s="7">
        <v>3613</v>
      </c>
      <c r="B174" s="8" t="s">
        <v>91</v>
      </c>
      <c r="C174" s="7">
        <v>2132</v>
      </c>
      <c r="D174" s="8" t="s">
        <v>566</v>
      </c>
      <c r="E174" s="7">
        <v>39069</v>
      </c>
      <c r="F174" s="85" t="s">
        <v>797</v>
      </c>
      <c r="G174" s="7"/>
      <c r="H174" s="9"/>
      <c r="I174" s="9"/>
      <c r="J174" s="9">
        <v>12.8</v>
      </c>
      <c r="K174" t="str">
        <f t="shared" si="19"/>
        <v>2</v>
      </c>
    </row>
    <row r="175" spans="1:11" x14ac:dyDescent="0.2">
      <c r="A175" s="7">
        <v>3613</v>
      </c>
      <c r="B175" s="8" t="s">
        <v>91</v>
      </c>
      <c r="C175" s="7">
        <v>2132</v>
      </c>
      <c r="D175" s="8" t="s">
        <v>566</v>
      </c>
      <c r="E175" s="7">
        <v>39070</v>
      </c>
      <c r="F175" s="85" t="s">
        <v>808</v>
      </c>
      <c r="G175" s="7"/>
      <c r="H175" s="9"/>
      <c r="I175" s="9"/>
      <c r="J175" s="9">
        <v>50</v>
      </c>
      <c r="K175" t="str">
        <f t="shared" si="19"/>
        <v>2</v>
      </c>
    </row>
    <row r="176" spans="1:11" x14ac:dyDescent="0.2">
      <c r="A176" s="7">
        <v>3613</v>
      </c>
      <c r="B176" s="8" t="s">
        <v>91</v>
      </c>
      <c r="C176" s="7">
        <v>2132</v>
      </c>
      <c r="D176" s="8" t="s">
        <v>566</v>
      </c>
      <c r="E176" s="7">
        <v>39071</v>
      </c>
      <c r="F176" s="85" t="s">
        <v>798</v>
      </c>
      <c r="G176" s="7"/>
      <c r="H176" s="9"/>
      <c r="I176" s="9"/>
      <c r="J176" s="9">
        <v>11.9</v>
      </c>
      <c r="K176" t="str">
        <f t="shared" si="19"/>
        <v>2</v>
      </c>
    </row>
    <row r="177" spans="1:11" x14ac:dyDescent="0.2">
      <c r="A177" s="7">
        <v>3613</v>
      </c>
      <c r="B177" s="8" t="s">
        <v>91</v>
      </c>
      <c r="C177" s="7">
        <v>2132</v>
      </c>
      <c r="D177" s="8" t="s">
        <v>566</v>
      </c>
      <c r="E177" s="7">
        <v>39072</v>
      </c>
      <c r="F177" s="85" t="s">
        <v>799</v>
      </c>
      <c r="G177" s="7"/>
      <c r="H177" s="9"/>
      <c r="I177" s="9"/>
      <c r="J177" s="9">
        <v>20.2</v>
      </c>
      <c r="K177" t="str">
        <f t="shared" si="19"/>
        <v>2</v>
      </c>
    </row>
    <row r="178" spans="1:11" x14ac:dyDescent="0.2">
      <c r="A178" s="7">
        <v>3613</v>
      </c>
      <c r="B178" s="8" t="s">
        <v>91</v>
      </c>
      <c r="C178" s="7">
        <v>2132</v>
      </c>
      <c r="D178" s="8" t="s">
        <v>566</v>
      </c>
      <c r="E178" s="7">
        <v>39073</v>
      </c>
      <c r="F178" s="85" t="s">
        <v>800</v>
      </c>
      <c r="G178" s="7"/>
      <c r="H178" s="9"/>
      <c r="I178" s="9"/>
      <c r="J178" s="9">
        <v>13.3</v>
      </c>
      <c r="K178" t="str">
        <f t="shared" si="19"/>
        <v>2</v>
      </c>
    </row>
    <row r="179" spans="1:11" x14ac:dyDescent="0.2">
      <c r="A179" s="7">
        <v>3613</v>
      </c>
      <c r="B179" s="8" t="s">
        <v>91</v>
      </c>
      <c r="C179" s="7">
        <v>2132</v>
      </c>
      <c r="D179" s="8" t="s">
        <v>566</v>
      </c>
      <c r="E179" s="7">
        <v>39074</v>
      </c>
      <c r="F179" s="85" t="s">
        <v>801</v>
      </c>
      <c r="G179" s="7"/>
      <c r="H179" s="9"/>
      <c r="I179" s="9"/>
      <c r="J179" s="9">
        <v>15.8</v>
      </c>
      <c r="K179" t="str">
        <f t="shared" si="19"/>
        <v>2</v>
      </c>
    </row>
    <row r="180" spans="1:11" x14ac:dyDescent="0.2">
      <c r="A180" s="7">
        <v>3613</v>
      </c>
      <c r="B180" s="8" t="s">
        <v>91</v>
      </c>
      <c r="C180" s="7">
        <v>2132</v>
      </c>
      <c r="D180" s="8" t="s">
        <v>566</v>
      </c>
      <c r="E180" s="7">
        <v>39075</v>
      </c>
      <c r="F180" s="85" t="s">
        <v>802</v>
      </c>
      <c r="G180" s="7"/>
      <c r="H180" s="9"/>
      <c r="I180" s="9"/>
      <c r="J180" s="9">
        <v>25.2</v>
      </c>
      <c r="K180" t="str">
        <f t="shared" si="19"/>
        <v>2</v>
      </c>
    </row>
    <row r="181" spans="1:11" x14ac:dyDescent="0.2">
      <c r="A181" s="7">
        <v>3613</v>
      </c>
      <c r="B181" s="8" t="s">
        <v>91</v>
      </c>
      <c r="C181" s="7">
        <v>2132</v>
      </c>
      <c r="D181" s="8" t="s">
        <v>566</v>
      </c>
      <c r="E181" s="7">
        <v>39076</v>
      </c>
      <c r="F181" s="85" t="s">
        <v>803</v>
      </c>
      <c r="G181" s="7"/>
      <c r="H181" s="9"/>
      <c r="I181" s="9"/>
      <c r="J181" s="9">
        <v>50.4</v>
      </c>
      <c r="K181" t="str">
        <f t="shared" si="19"/>
        <v>2</v>
      </c>
    </row>
    <row r="182" spans="1:11" x14ac:dyDescent="0.2">
      <c r="A182" s="7">
        <v>3613</v>
      </c>
      <c r="B182" s="8" t="s">
        <v>91</v>
      </c>
      <c r="C182" s="7">
        <v>2132</v>
      </c>
      <c r="D182" s="8" t="s">
        <v>566</v>
      </c>
      <c r="E182" s="7">
        <v>39077</v>
      </c>
      <c r="F182" s="69" t="s">
        <v>804</v>
      </c>
      <c r="G182" s="7"/>
      <c r="H182" s="9"/>
      <c r="I182" s="9"/>
      <c r="J182" s="9">
        <v>13.1</v>
      </c>
      <c r="K182" t="str">
        <f t="shared" si="19"/>
        <v>2</v>
      </c>
    </row>
    <row r="183" spans="1:11" x14ac:dyDescent="0.2">
      <c r="A183" s="7">
        <v>3613</v>
      </c>
      <c r="B183" s="8" t="s">
        <v>91</v>
      </c>
      <c r="C183" s="7">
        <v>2132</v>
      </c>
      <c r="D183" s="8" t="s">
        <v>566</v>
      </c>
      <c r="E183" s="7">
        <v>39079</v>
      </c>
      <c r="F183" s="69" t="s">
        <v>805</v>
      </c>
      <c r="G183" s="7"/>
      <c r="H183" s="9"/>
      <c r="I183" s="9"/>
      <c r="J183" s="9">
        <v>55.8</v>
      </c>
      <c r="K183" t="str">
        <f t="shared" si="19"/>
        <v>2</v>
      </c>
    </row>
    <row r="184" spans="1:11" x14ac:dyDescent="0.2">
      <c r="A184" s="7">
        <v>3613</v>
      </c>
      <c r="B184" s="8" t="s">
        <v>91</v>
      </c>
      <c r="C184" s="7">
        <v>2132</v>
      </c>
      <c r="D184" s="8" t="s">
        <v>566</v>
      </c>
      <c r="E184" s="7">
        <v>39080</v>
      </c>
      <c r="F184" s="86" t="s">
        <v>806</v>
      </c>
      <c r="G184" s="7"/>
      <c r="H184" s="9"/>
      <c r="I184" s="9"/>
      <c r="J184" s="9">
        <v>16.8</v>
      </c>
      <c r="K184" t="str">
        <f t="shared" si="19"/>
        <v>2</v>
      </c>
    </row>
    <row r="185" spans="1:11" x14ac:dyDescent="0.2">
      <c r="A185" s="7">
        <v>3613</v>
      </c>
      <c r="B185" s="8" t="s">
        <v>91</v>
      </c>
      <c r="C185" s="7">
        <v>2132</v>
      </c>
      <c r="D185" s="8" t="s">
        <v>566</v>
      </c>
      <c r="E185" s="7">
        <v>39081</v>
      </c>
      <c r="F185" s="86" t="s">
        <v>807</v>
      </c>
      <c r="G185" s="7"/>
      <c r="H185" s="9"/>
      <c r="I185" s="9"/>
      <c r="J185" s="9">
        <v>36.700000000000003</v>
      </c>
      <c r="K185" t="str">
        <f t="shared" si="19"/>
        <v>2</v>
      </c>
    </row>
    <row r="186" spans="1:11" x14ac:dyDescent="0.2">
      <c r="A186" s="29" t="s">
        <v>690</v>
      </c>
      <c r="B186" s="30"/>
      <c r="C186" s="29"/>
      <c r="D186" s="30"/>
      <c r="E186" s="29"/>
      <c r="F186" s="30"/>
      <c r="G186" s="29"/>
      <c r="H186" s="31">
        <f>SUM(H139:H185)</f>
        <v>0</v>
      </c>
      <c r="I186" s="31">
        <f t="shared" ref="I186:J186" si="20">SUM(I139:I185)</f>
        <v>0</v>
      </c>
      <c r="J186" s="31">
        <f t="shared" si="20"/>
        <v>1550.4</v>
      </c>
    </row>
    <row r="187" spans="1:11" x14ac:dyDescent="0.2">
      <c r="A187" s="7">
        <v>3613</v>
      </c>
      <c r="B187" s="8" t="s">
        <v>91</v>
      </c>
      <c r="C187" s="7">
        <v>5137</v>
      </c>
      <c r="D187" s="8" t="s">
        <v>391</v>
      </c>
      <c r="E187" s="7">
        <v>390</v>
      </c>
      <c r="F187" s="69" t="s">
        <v>743</v>
      </c>
      <c r="G187" s="7"/>
      <c r="H187" s="9"/>
      <c r="I187" s="9"/>
      <c r="J187" s="9">
        <v>50</v>
      </c>
      <c r="K187" t="str">
        <f t="shared" si="19"/>
        <v>5</v>
      </c>
    </row>
    <row r="188" spans="1:11" x14ac:dyDescent="0.2">
      <c r="A188" s="7">
        <v>3613</v>
      </c>
      <c r="B188" s="8" t="s">
        <v>91</v>
      </c>
      <c r="C188" s="7">
        <v>5151</v>
      </c>
      <c r="D188" s="8" t="s">
        <v>15</v>
      </c>
      <c r="E188" s="7">
        <v>390</v>
      </c>
      <c r="F188" s="69" t="s">
        <v>745</v>
      </c>
      <c r="G188" s="7"/>
      <c r="H188" s="9"/>
      <c r="I188" s="9"/>
      <c r="J188" s="9">
        <v>30</v>
      </c>
      <c r="K188" t="str">
        <f t="shared" si="19"/>
        <v>5</v>
      </c>
    </row>
    <row r="189" spans="1:11" x14ac:dyDescent="0.2">
      <c r="A189" s="7">
        <v>3613</v>
      </c>
      <c r="B189" s="8" t="s">
        <v>91</v>
      </c>
      <c r="C189" s="7">
        <v>5154</v>
      </c>
      <c r="D189" s="8" t="s">
        <v>17</v>
      </c>
      <c r="E189" s="7">
        <v>390</v>
      </c>
      <c r="F189" s="69" t="s">
        <v>744</v>
      </c>
      <c r="G189" s="7"/>
      <c r="H189" s="9"/>
      <c r="I189" s="9"/>
      <c r="J189" s="9">
        <v>40</v>
      </c>
      <c r="K189" t="str">
        <f t="shared" si="19"/>
        <v>5</v>
      </c>
    </row>
    <row r="190" spans="1:11" x14ac:dyDescent="0.2">
      <c r="A190" s="7">
        <v>3613</v>
      </c>
      <c r="B190" s="8" t="s">
        <v>91</v>
      </c>
      <c r="C190" s="7">
        <v>5163</v>
      </c>
      <c r="D190" s="8" t="s">
        <v>20</v>
      </c>
      <c r="E190" s="7">
        <v>390</v>
      </c>
      <c r="F190" s="69" t="s">
        <v>748</v>
      </c>
      <c r="G190" s="7"/>
      <c r="H190" s="9"/>
      <c r="I190" s="9"/>
      <c r="J190" s="9">
        <v>21</v>
      </c>
      <c r="K190" t="str">
        <f t="shared" si="19"/>
        <v>5</v>
      </c>
    </row>
    <row r="191" spans="1:11" x14ac:dyDescent="0.2">
      <c r="A191" s="7">
        <v>3613</v>
      </c>
      <c r="B191" s="8" t="s">
        <v>91</v>
      </c>
      <c r="C191" s="7">
        <v>5169</v>
      </c>
      <c r="D191" s="8" t="s">
        <v>11</v>
      </c>
      <c r="E191" s="7">
        <v>390</v>
      </c>
      <c r="F191" s="69" t="s">
        <v>747</v>
      </c>
      <c r="G191" s="7"/>
      <c r="H191" s="9"/>
      <c r="I191" s="9"/>
      <c r="J191" s="9">
        <v>400</v>
      </c>
      <c r="K191" t="str">
        <f t="shared" si="19"/>
        <v>5</v>
      </c>
    </row>
    <row r="192" spans="1:11" x14ac:dyDescent="0.2">
      <c r="A192" s="7">
        <v>3613</v>
      </c>
      <c r="B192" s="8" t="s">
        <v>91</v>
      </c>
      <c r="C192" s="7">
        <v>5171</v>
      </c>
      <c r="D192" s="8" t="s">
        <v>21</v>
      </c>
      <c r="E192" s="7">
        <v>390</v>
      </c>
      <c r="F192" s="69" t="s">
        <v>746</v>
      </c>
      <c r="G192" s="7"/>
      <c r="H192" s="9"/>
      <c r="I192" s="9"/>
      <c r="J192" s="9">
        <v>500</v>
      </c>
      <c r="K192" t="str">
        <f t="shared" si="19"/>
        <v>5</v>
      </c>
    </row>
    <row r="193" spans="1:14" x14ac:dyDescent="0.2">
      <c r="A193" s="7">
        <v>3613</v>
      </c>
      <c r="B193" s="8" t="s">
        <v>91</v>
      </c>
      <c r="C193" s="7">
        <v>6122</v>
      </c>
      <c r="D193" s="8" t="s">
        <v>118</v>
      </c>
      <c r="E193" s="48">
        <v>3900324001</v>
      </c>
      <c r="F193" s="70" t="s">
        <v>809</v>
      </c>
      <c r="G193" s="7"/>
      <c r="H193" s="9"/>
      <c r="I193" s="9"/>
      <c r="J193" s="71">
        <v>170</v>
      </c>
      <c r="K193" s="66">
        <v>6</v>
      </c>
    </row>
    <row r="194" spans="1:14" x14ac:dyDescent="0.2">
      <c r="A194" s="7">
        <v>3613</v>
      </c>
      <c r="B194" s="8" t="s">
        <v>91</v>
      </c>
      <c r="C194" s="7">
        <v>6122</v>
      </c>
      <c r="D194" s="8" t="s">
        <v>118</v>
      </c>
      <c r="E194" s="48">
        <v>3900324002</v>
      </c>
      <c r="F194" s="65" t="s">
        <v>810</v>
      </c>
      <c r="G194" s="7"/>
      <c r="H194" s="9"/>
      <c r="I194" s="9"/>
      <c r="J194" s="72">
        <v>330</v>
      </c>
      <c r="K194" t="str">
        <f t="shared" si="19"/>
        <v>6</v>
      </c>
    </row>
    <row r="195" spans="1:14" x14ac:dyDescent="0.2">
      <c r="A195" s="29" t="s">
        <v>691</v>
      </c>
      <c r="B195" s="30"/>
      <c r="C195" s="29"/>
      <c r="D195" s="30"/>
      <c r="E195" s="29"/>
      <c r="F195" s="30"/>
      <c r="G195" s="29"/>
      <c r="H195" s="31">
        <f>SUM(H187:H194)</f>
        <v>0</v>
      </c>
      <c r="I195" s="31">
        <f t="shared" ref="I195:J195" si="21">SUM(I187:I194)</f>
        <v>0</v>
      </c>
      <c r="J195" s="31">
        <f t="shared" si="21"/>
        <v>1541</v>
      </c>
    </row>
    <row r="196" spans="1:14" x14ac:dyDescent="0.2">
      <c r="A196" s="58"/>
      <c r="B196" s="59"/>
      <c r="C196" s="58"/>
      <c r="D196" s="59"/>
      <c r="E196" s="58"/>
      <c r="F196" s="59" t="s">
        <v>739</v>
      </c>
      <c r="G196" s="58"/>
      <c r="H196" s="60">
        <f>SUM(H186)</f>
        <v>0</v>
      </c>
      <c r="I196" s="60">
        <f t="shared" ref="I196:J196" si="22">SUM(I186)</f>
        <v>0</v>
      </c>
      <c r="J196" s="60">
        <f t="shared" si="22"/>
        <v>1550.4</v>
      </c>
    </row>
    <row r="197" spans="1:14" x14ac:dyDescent="0.2">
      <c r="A197" s="58"/>
      <c r="B197" s="59"/>
      <c r="C197" s="58"/>
      <c r="D197" s="59"/>
      <c r="E197" s="58"/>
      <c r="F197" s="59" t="s">
        <v>740</v>
      </c>
      <c r="G197" s="58"/>
      <c r="H197" s="60">
        <f>SUM(H195)</f>
        <v>0</v>
      </c>
      <c r="I197" s="60">
        <f t="shared" ref="I197:J197" si="23">SUM(I195)</f>
        <v>0</v>
      </c>
      <c r="J197" s="60">
        <f t="shared" si="23"/>
        <v>1541</v>
      </c>
    </row>
    <row r="198" spans="1:14" x14ac:dyDescent="0.2">
      <c r="A198" s="58"/>
      <c r="B198" s="59"/>
      <c r="C198" s="58"/>
      <c r="D198" s="59"/>
      <c r="E198" s="58"/>
      <c r="F198" s="59" t="s">
        <v>741</v>
      </c>
      <c r="G198" s="58"/>
      <c r="H198" s="60">
        <f>H196-H197</f>
        <v>0</v>
      </c>
      <c r="I198" s="60">
        <f t="shared" ref="I198:J198" si="24">I196-I197</f>
        <v>0</v>
      </c>
      <c r="J198" s="60">
        <f t="shared" si="24"/>
        <v>9.4000000000000909</v>
      </c>
    </row>
    <row r="199" spans="1:14" ht="15.75" x14ac:dyDescent="0.2">
      <c r="A199" s="100" t="s">
        <v>742</v>
      </c>
      <c r="B199" s="100"/>
      <c r="C199" s="100"/>
      <c r="D199" s="100"/>
      <c r="E199" s="100"/>
      <c r="F199" s="100"/>
      <c r="G199" s="100"/>
      <c r="H199" s="100"/>
      <c r="I199" s="100"/>
      <c r="J199" s="101"/>
    </row>
    <row r="200" spans="1:14" x14ac:dyDescent="0.2">
      <c r="A200" s="7">
        <v>6171</v>
      </c>
      <c r="B200" s="8" t="s">
        <v>23</v>
      </c>
      <c r="C200" s="7">
        <v>5011</v>
      </c>
      <c r="D200" s="8" t="s">
        <v>393</v>
      </c>
      <c r="E200" s="48"/>
      <c r="F200" s="69" t="s">
        <v>914</v>
      </c>
      <c r="G200" s="7"/>
      <c r="H200" s="9"/>
      <c r="I200" s="9"/>
      <c r="J200" s="9">
        <v>2409</v>
      </c>
      <c r="K200" t="str">
        <f t="shared" ref="K200:K214" si="25">LEFT(C200,1)</f>
        <v>5</v>
      </c>
    </row>
    <row r="201" spans="1:14" x14ac:dyDescent="0.2">
      <c r="A201" s="7">
        <v>6171</v>
      </c>
      <c r="B201" s="8" t="s">
        <v>23</v>
      </c>
      <c r="C201" s="7">
        <v>5031</v>
      </c>
      <c r="D201" s="8" t="s">
        <v>385</v>
      </c>
      <c r="E201" s="48"/>
      <c r="F201" s="69" t="s">
        <v>811</v>
      </c>
      <c r="G201" s="7"/>
      <c r="H201" s="9"/>
      <c r="I201" s="9"/>
      <c r="J201" s="9">
        <v>598</v>
      </c>
      <c r="K201" t="str">
        <f t="shared" si="25"/>
        <v>5</v>
      </c>
      <c r="N201" s="24"/>
    </row>
    <row r="202" spans="1:14" x14ac:dyDescent="0.2">
      <c r="A202" s="7">
        <v>6171</v>
      </c>
      <c r="B202" s="8" t="s">
        <v>23</v>
      </c>
      <c r="C202" s="7">
        <v>5032</v>
      </c>
      <c r="D202" s="8" t="s">
        <v>387</v>
      </c>
      <c r="E202" s="48"/>
      <c r="F202" s="69" t="s">
        <v>812</v>
      </c>
      <c r="G202" s="7"/>
      <c r="H202" s="9"/>
      <c r="I202" s="9"/>
      <c r="J202" s="9">
        <v>217</v>
      </c>
      <c r="K202" t="str">
        <f t="shared" si="25"/>
        <v>5</v>
      </c>
      <c r="N202" s="24"/>
    </row>
    <row r="203" spans="1:14" x14ac:dyDescent="0.2">
      <c r="A203" s="7">
        <v>6171</v>
      </c>
      <c r="B203" s="8" t="s">
        <v>23</v>
      </c>
      <c r="C203" s="7">
        <v>5038</v>
      </c>
      <c r="D203" s="8" t="s">
        <v>144</v>
      </c>
      <c r="E203" s="48"/>
      <c r="F203" s="69" t="s">
        <v>821</v>
      </c>
      <c r="G203" s="7"/>
      <c r="H203" s="9"/>
      <c r="I203" s="9"/>
      <c r="J203" s="9">
        <v>11</v>
      </c>
      <c r="K203" t="str">
        <f t="shared" si="25"/>
        <v>5</v>
      </c>
    </row>
    <row r="204" spans="1:14" x14ac:dyDescent="0.2">
      <c r="A204" s="7">
        <v>6171</v>
      </c>
      <c r="B204" s="8" t="s">
        <v>23</v>
      </c>
      <c r="C204" s="7">
        <v>5137</v>
      </c>
      <c r="D204" s="8" t="s">
        <v>391</v>
      </c>
      <c r="E204" s="48"/>
      <c r="F204" s="69" t="s">
        <v>813</v>
      </c>
      <c r="G204" s="7"/>
      <c r="H204" s="9"/>
      <c r="I204" s="9"/>
      <c r="J204" s="9">
        <v>20</v>
      </c>
      <c r="K204" t="str">
        <f t="shared" si="25"/>
        <v>5</v>
      </c>
    </row>
    <row r="205" spans="1:14" x14ac:dyDescent="0.2">
      <c r="A205" s="7">
        <v>6171</v>
      </c>
      <c r="B205" s="8" t="s">
        <v>23</v>
      </c>
      <c r="C205" s="7">
        <v>5139</v>
      </c>
      <c r="D205" s="8" t="s">
        <v>392</v>
      </c>
      <c r="E205" s="48"/>
      <c r="F205" s="69" t="s">
        <v>743</v>
      </c>
      <c r="G205" s="7"/>
      <c r="H205" s="9"/>
      <c r="I205" s="9"/>
      <c r="J205" s="9">
        <v>80</v>
      </c>
      <c r="K205" t="str">
        <f t="shared" si="25"/>
        <v>5</v>
      </c>
    </row>
    <row r="206" spans="1:14" x14ac:dyDescent="0.2">
      <c r="A206" s="7">
        <v>6171</v>
      </c>
      <c r="B206" s="8" t="s">
        <v>23</v>
      </c>
      <c r="C206" s="7">
        <v>5156</v>
      </c>
      <c r="D206" s="8" t="s">
        <v>18</v>
      </c>
      <c r="E206" s="48"/>
      <c r="F206" s="69" t="s">
        <v>814</v>
      </c>
      <c r="G206" s="7"/>
      <c r="H206" s="9"/>
      <c r="I206" s="9"/>
      <c r="J206" s="9">
        <v>30</v>
      </c>
      <c r="K206" t="str">
        <f t="shared" si="25"/>
        <v>5</v>
      </c>
    </row>
    <row r="207" spans="1:14" x14ac:dyDescent="0.2">
      <c r="A207" s="7">
        <v>6171</v>
      </c>
      <c r="B207" s="8" t="s">
        <v>23</v>
      </c>
      <c r="C207" s="7">
        <v>5161</v>
      </c>
      <c r="D207" s="8" t="s">
        <v>214</v>
      </c>
      <c r="E207" s="48"/>
      <c r="F207" s="69" t="s">
        <v>815</v>
      </c>
      <c r="G207" s="7"/>
      <c r="H207" s="9"/>
      <c r="I207" s="9"/>
      <c r="J207" s="9">
        <v>5</v>
      </c>
      <c r="K207" t="str">
        <f t="shared" si="25"/>
        <v>5</v>
      </c>
    </row>
    <row r="208" spans="1:14" x14ac:dyDescent="0.2">
      <c r="A208" s="7">
        <v>6171</v>
      </c>
      <c r="B208" s="8" t="s">
        <v>23</v>
      </c>
      <c r="C208" s="7">
        <v>5167</v>
      </c>
      <c r="D208" s="8" t="s">
        <v>99</v>
      </c>
      <c r="E208" s="48"/>
      <c r="F208" s="69" t="s">
        <v>816</v>
      </c>
      <c r="G208" s="7"/>
      <c r="H208" s="9"/>
      <c r="I208" s="9"/>
      <c r="J208" s="9">
        <v>20</v>
      </c>
      <c r="K208" t="str">
        <f t="shared" si="25"/>
        <v>5</v>
      </c>
    </row>
    <row r="209" spans="1:12" x14ac:dyDescent="0.2">
      <c r="A209" s="7">
        <v>6171</v>
      </c>
      <c r="B209" s="8" t="s">
        <v>23</v>
      </c>
      <c r="C209" s="7">
        <v>5169</v>
      </c>
      <c r="D209" s="8" t="s">
        <v>11</v>
      </c>
      <c r="E209" s="48"/>
      <c r="F209" s="69" t="s">
        <v>822</v>
      </c>
      <c r="G209" s="7"/>
      <c r="H209" s="9"/>
      <c r="I209" s="9"/>
      <c r="J209" s="9">
        <v>30</v>
      </c>
      <c r="K209" t="str">
        <f t="shared" si="25"/>
        <v>5</v>
      </c>
    </row>
    <row r="210" spans="1:12" x14ac:dyDescent="0.2">
      <c r="A210" s="7">
        <v>6171</v>
      </c>
      <c r="B210" s="8" t="s">
        <v>23</v>
      </c>
      <c r="C210" s="7">
        <v>5169</v>
      </c>
      <c r="D210" s="8" t="s">
        <v>11</v>
      </c>
      <c r="E210" s="48"/>
      <c r="F210" s="69" t="s">
        <v>817</v>
      </c>
      <c r="G210" s="7"/>
      <c r="H210" s="9"/>
      <c r="I210" s="9"/>
      <c r="J210" s="9">
        <v>221</v>
      </c>
      <c r="K210" t="str">
        <f t="shared" si="25"/>
        <v>5</v>
      </c>
    </row>
    <row r="211" spans="1:12" x14ac:dyDescent="0.2">
      <c r="A211" s="7">
        <v>6171</v>
      </c>
      <c r="B211" s="8" t="s">
        <v>23</v>
      </c>
      <c r="C211" s="7">
        <v>5171</v>
      </c>
      <c r="D211" s="8" t="s">
        <v>21</v>
      </c>
      <c r="E211" s="48"/>
      <c r="F211" s="69" t="s">
        <v>746</v>
      </c>
      <c r="G211" s="7"/>
      <c r="H211" s="9"/>
      <c r="I211" s="9"/>
      <c r="J211" s="9">
        <v>5</v>
      </c>
      <c r="K211" t="str">
        <f t="shared" si="25"/>
        <v>5</v>
      </c>
    </row>
    <row r="212" spans="1:12" x14ac:dyDescent="0.2">
      <c r="A212" s="7">
        <v>6171</v>
      </c>
      <c r="B212" s="8" t="s">
        <v>23</v>
      </c>
      <c r="C212" s="7">
        <v>5173</v>
      </c>
      <c r="D212" s="8" t="s">
        <v>508</v>
      </c>
      <c r="E212" s="48"/>
      <c r="F212" s="69" t="s">
        <v>818</v>
      </c>
      <c r="G212" s="7"/>
      <c r="H212" s="9"/>
      <c r="I212" s="9"/>
      <c r="J212" s="9">
        <v>3</v>
      </c>
      <c r="K212" t="str">
        <f t="shared" si="25"/>
        <v>5</v>
      </c>
    </row>
    <row r="213" spans="1:12" x14ac:dyDescent="0.2">
      <c r="A213" s="7">
        <v>6171</v>
      </c>
      <c r="B213" s="8" t="s">
        <v>23</v>
      </c>
      <c r="C213" s="7">
        <v>5362</v>
      </c>
      <c r="D213" s="8" t="s">
        <v>494</v>
      </c>
      <c r="E213" s="48"/>
      <c r="F213" s="87" t="s">
        <v>819</v>
      </c>
      <c r="G213" s="7"/>
      <c r="H213" s="9"/>
      <c r="I213" s="9"/>
      <c r="J213" s="9">
        <v>200</v>
      </c>
      <c r="K213" t="str">
        <f t="shared" si="25"/>
        <v>5</v>
      </c>
    </row>
    <row r="214" spans="1:12" x14ac:dyDescent="0.2">
      <c r="A214" s="7">
        <v>6171</v>
      </c>
      <c r="B214" s="8" t="s">
        <v>23</v>
      </c>
      <c r="C214" s="7">
        <v>5499</v>
      </c>
      <c r="D214" s="8" t="s">
        <v>523</v>
      </c>
      <c r="E214" s="48"/>
      <c r="F214" s="69" t="s">
        <v>820</v>
      </c>
      <c r="G214" s="7"/>
      <c r="H214" s="9"/>
      <c r="I214" s="9"/>
      <c r="J214" s="9">
        <v>73</v>
      </c>
      <c r="K214" t="str">
        <f t="shared" si="25"/>
        <v>5</v>
      </c>
    </row>
    <row r="215" spans="1:12" x14ac:dyDescent="0.2">
      <c r="A215" s="29" t="s">
        <v>692</v>
      </c>
      <c r="B215" s="30"/>
      <c r="C215" s="29"/>
      <c r="D215" s="30"/>
      <c r="E215" s="29"/>
      <c r="F215" s="30"/>
      <c r="G215" s="29"/>
      <c r="H215" s="31">
        <f>SUM(H200:H214)</f>
        <v>0</v>
      </c>
      <c r="I215" s="31">
        <f t="shared" ref="I215:J215" si="26">SUM(I200:I214)</f>
        <v>0</v>
      </c>
      <c r="J215" s="31">
        <f t="shared" si="26"/>
        <v>3922</v>
      </c>
      <c r="L215" s="24"/>
    </row>
    <row r="216" spans="1:12" x14ac:dyDescent="0.2">
      <c r="A216" s="58"/>
      <c r="B216" s="59"/>
      <c r="C216" s="58"/>
      <c r="D216" s="59"/>
      <c r="E216" s="58"/>
      <c r="F216" s="59" t="s">
        <v>685</v>
      </c>
      <c r="G216" s="58"/>
      <c r="H216" s="60">
        <f>SUM(H215)</f>
        <v>0</v>
      </c>
      <c r="I216" s="60">
        <f t="shared" ref="I216:J216" si="27">SUM(I215)</f>
        <v>0</v>
      </c>
      <c r="J216" s="60">
        <f t="shared" si="27"/>
        <v>3922</v>
      </c>
    </row>
    <row r="218" spans="1:12" x14ac:dyDescent="0.2">
      <c r="A218" s="4" t="s">
        <v>331</v>
      </c>
      <c r="B218" s="5"/>
      <c r="C218" s="4"/>
      <c r="D218" s="5"/>
      <c r="E218" s="4"/>
      <c r="F218" s="5"/>
      <c r="G218" s="4"/>
      <c r="H218" s="6">
        <f>SUM(H97,H83,H115,H135,H196)</f>
        <v>37010</v>
      </c>
      <c r="I218" s="6">
        <f>SUM(I97,I83,I115,I135,I196)</f>
        <v>39944.099999999991</v>
      </c>
      <c r="J218" s="6">
        <f>SUM(J97,J83,J115,J135,J196)</f>
        <v>16463.5</v>
      </c>
    </row>
    <row r="219" spans="1:12" x14ac:dyDescent="0.2">
      <c r="A219" s="4" t="s">
        <v>332</v>
      </c>
      <c r="B219" s="5"/>
      <c r="C219" s="4"/>
      <c r="D219" s="5"/>
      <c r="E219" s="4"/>
      <c r="F219" s="5"/>
      <c r="G219" s="4"/>
      <c r="H219" s="6">
        <f>SUM(H98,H84,H116,H136,H197,H216)</f>
        <v>80450</v>
      </c>
      <c r="I219" s="6">
        <f>SUM(I98,I84,I116,I136,I197,I216)</f>
        <v>76703</v>
      </c>
      <c r="J219" s="6">
        <f>SUM(J98,J84,J116,J136,J197,J216)</f>
        <v>106199</v>
      </c>
    </row>
    <row r="220" spans="1:12" x14ac:dyDescent="0.2">
      <c r="A220" s="4" t="s">
        <v>333</v>
      </c>
      <c r="B220" s="5"/>
      <c r="C220" s="4"/>
      <c r="D220" s="5"/>
      <c r="E220" s="4"/>
      <c r="F220" s="5"/>
      <c r="G220" s="4"/>
      <c r="H220" s="6">
        <f>H218-H219</f>
        <v>-43440</v>
      </c>
      <c r="I220" s="6">
        <f t="shared" ref="I220:J220" si="28">I218-I219</f>
        <v>-36758.900000000009</v>
      </c>
      <c r="J220" s="6">
        <f t="shared" si="28"/>
        <v>-89735.5</v>
      </c>
    </row>
  </sheetData>
  <mergeCells count="7">
    <mergeCell ref="A138:J138"/>
    <mergeCell ref="A199:J199"/>
    <mergeCell ref="A2:J2"/>
    <mergeCell ref="A3:J3"/>
    <mergeCell ref="A86:J86"/>
    <mergeCell ref="A100:J100"/>
    <mergeCell ref="A118:J118"/>
  </mergeCells>
  <pageMargins left="0.19685039369791668" right="0.19685039369791668" top="0.19685039369791668" bottom="0.39370078739583336" header="0.19685039369791668" footer="0.19685039369791668"/>
  <pageSetup paperSize="9" scale="46" fitToHeight="0" orientation="portrait" r:id="rId1"/>
  <headerFooter>
    <oddFooter>&amp;R&amp;D (str. &amp;P z &amp;N)</oddFooter>
  </headerFooter>
  <ignoredErrors>
    <ignoredError sqref="J96 H96:I96" formulaRange="1"/>
    <ignoredError sqref="K10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topLeftCell="A51" zoomScaleNormal="100" workbookViewId="0">
      <selection activeCell="A64" sqref="A64"/>
    </sheetView>
  </sheetViews>
  <sheetFormatPr defaultRowHeight="14.25" x14ac:dyDescent="0.2"/>
  <cols>
    <col min="1" max="1" width="5.875" style="1" customWidth="1"/>
    <col min="2" max="2" width="29.125" style="2" customWidth="1"/>
    <col min="3" max="3" width="5.875" style="1" customWidth="1"/>
    <col min="4" max="4" width="30.25" style="2" customWidth="1"/>
    <col min="5" max="5" width="6.125" style="1" customWidth="1"/>
    <col min="6" max="6" width="32.5" style="2" customWidth="1"/>
    <col min="7" max="7" width="7" style="1" customWidth="1"/>
    <col min="8" max="10" width="13.875" style="3" customWidth="1"/>
    <col min="11" max="11" width="8.75" hidden="1" customWidth="1"/>
  </cols>
  <sheetData>
    <row r="1" spans="1:11" ht="45" customHeight="1" x14ac:dyDescent="0.2">
      <c r="A1" s="16" t="s">
        <v>0</v>
      </c>
      <c r="B1" s="75" t="s">
        <v>293</v>
      </c>
      <c r="C1" s="74" t="s">
        <v>1</v>
      </c>
      <c r="D1" s="75" t="s">
        <v>2</v>
      </c>
      <c r="E1" s="74" t="s">
        <v>3</v>
      </c>
      <c r="F1" s="76" t="s">
        <v>850</v>
      </c>
      <c r="G1" s="76" t="s">
        <v>4</v>
      </c>
      <c r="H1" s="14" t="s">
        <v>526</v>
      </c>
      <c r="I1" s="14" t="s">
        <v>527</v>
      </c>
      <c r="J1" s="14" t="s">
        <v>920</v>
      </c>
    </row>
    <row r="2" spans="1:11" s="15" customFormat="1" ht="15.6" customHeight="1" x14ac:dyDescent="0.2">
      <c r="A2" s="105" t="s">
        <v>154</v>
      </c>
      <c r="B2" s="105"/>
      <c r="C2" s="105"/>
      <c r="D2" s="105"/>
      <c r="E2" s="105"/>
      <c r="F2" s="105"/>
      <c r="G2" s="105"/>
      <c r="H2" s="105"/>
      <c r="I2" s="105"/>
      <c r="J2" s="106"/>
    </row>
    <row r="3" spans="1:11" x14ac:dyDescent="0.2">
      <c r="A3" s="7"/>
      <c r="B3" s="8"/>
      <c r="C3" s="7">
        <v>1361</v>
      </c>
      <c r="D3" s="17" t="s">
        <v>10</v>
      </c>
      <c r="E3" s="7"/>
      <c r="F3" s="8" t="s">
        <v>608</v>
      </c>
      <c r="G3" s="7"/>
      <c r="H3" s="9">
        <v>0</v>
      </c>
      <c r="I3" s="9">
        <v>0.2</v>
      </c>
      <c r="J3" s="10"/>
      <c r="K3" t="str">
        <f>LEFT(C3,1)</f>
        <v>1</v>
      </c>
    </row>
    <row r="4" spans="1:11" x14ac:dyDescent="0.2">
      <c r="A4" s="7"/>
      <c r="B4" s="8"/>
      <c r="C4" s="7">
        <v>4116</v>
      </c>
      <c r="D4" s="17" t="s">
        <v>386</v>
      </c>
      <c r="E4" s="7"/>
      <c r="F4" s="49" t="s">
        <v>134</v>
      </c>
      <c r="G4" s="7">
        <v>13010</v>
      </c>
      <c r="H4" s="9">
        <v>432</v>
      </c>
      <c r="I4" s="9">
        <v>300</v>
      </c>
      <c r="J4" s="10">
        <v>336</v>
      </c>
      <c r="K4" t="str">
        <f t="shared" ref="K4:K8" si="0">LEFT(C4,1)</f>
        <v>4</v>
      </c>
    </row>
    <row r="5" spans="1:11" x14ac:dyDescent="0.2">
      <c r="A5" s="7"/>
      <c r="B5" s="8"/>
      <c r="C5" s="7">
        <v>4116</v>
      </c>
      <c r="D5" s="17" t="s">
        <v>386</v>
      </c>
      <c r="E5" s="7"/>
      <c r="F5" s="87" t="s">
        <v>823</v>
      </c>
      <c r="G5" s="7">
        <v>13011</v>
      </c>
      <c r="H5" s="9"/>
      <c r="I5" s="9"/>
      <c r="J5" s="10">
        <v>2800</v>
      </c>
      <c r="K5" t="str">
        <f t="shared" si="0"/>
        <v>4</v>
      </c>
    </row>
    <row r="6" spans="1:11" x14ac:dyDescent="0.2">
      <c r="A6" s="7"/>
      <c r="B6" s="8"/>
      <c r="C6" s="7">
        <v>4116</v>
      </c>
      <c r="D6" s="17" t="s">
        <v>386</v>
      </c>
      <c r="E6" s="7"/>
      <c r="F6" s="87" t="s">
        <v>824</v>
      </c>
      <c r="G6" s="7">
        <v>13015</v>
      </c>
      <c r="H6" s="9"/>
      <c r="I6" s="9"/>
      <c r="J6" s="10">
        <v>300</v>
      </c>
      <c r="K6" t="str">
        <f t="shared" si="0"/>
        <v>4</v>
      </c>
    </row>
    <row r="7" spans="1:11" x14ac:dyDescent="0.2">
      <c r="A7" s="7"/>
      <c r="B7" s="8"/>
      <c r="C7" s="7">
        <v>4121</v>
      </c>
      <c r="D7" s="17" t="s">
        <v>135</v>
      </c>
      <c r="E7" s="7"/>
      <c r="F7" s="8" t="s">
        <v>136</v>
      </c>
      <c r="G7" s="7"/>
      <c r="H7" s="9">
        <v>400</v>
      </c>
      <c r="I7" s="9">
        <v>400</v>
      </c>
      <c r="J7" s="10">
        <v>396.4</v>
      </c>
      <c r="K7" t="str">
        <f t="shared" si="0"/>
        <v>4</v>
      </c>
    </row>
    <row r="8" spans="1:11" x14ac:dyDescent="0.2">
      <c r="A8" s="7">
        <v>6171</v>
      </c>
      <c r="B8" s="8" t="s">
        <v>23</v>
      </c>
      <c r="C8" s="7">
        <v>2329</v>
      </c>
      <c r="D8" s="17" t="s">
        <v>609</v>
      </c>
      <c r="E8" s="7"/>
      <c r="F8" s="8" t="s">
        <v>610</v>
      </c>
      <c r="G8" s="7"/>
      <c r="H8" s="9">
        <v>0</v>
      </c>
      <c r="I8" s="9">
        <v>12.7</v>
      </c>
      <c r="J8" s="10"/>
      <c r="K8" t="str">
        <f t="shared" si="0"/>
        <v>2</v>
      </c>
    </row>
    <row r="9" spans="1:11" x14ac:dyDescent="0.2">
      <c r="A9" s="29" t="s">
        <v>335</v>
      </c>
      <c r="B9" s="30"/>
      <c r="C9" s="29"/>
      <c r="D9" s="30"/>
      <c r="E9" s="29"/>
      <c r="F9" s="30"/>
      <c r="G9" s="29"/>
      <c r="H9" s="31">
        <f>SUM(H3:H8)</f>
        <v>832</v>
      </c>
      <c r="I9" s="31">
        <f t="shared" ref="I9:J9" si="1">SUM(I3:I8)</f>
        <v>712.90000000000009</v>
      </c>
      <c r="J9" s="31">
        <f t="shared" si="1"/>
        <v>3832.4</v>
      </c>
      <c r="K9" t="str">
        <f t="shared" ref="K9:K68" si="2">LEFT(C9,1)</f>
        <v/>
      </c>
    </row>
    <row r="10" spans="1:11" x14ac:dyDescent="0.2">
      <c r="A10" s="7">
        <v>3429</v>
      </c>
      <c r="B10" s="8" t="s">
        <v>89</v>
      </c>
      <c r="C10" s="7">
        <v>5136</v>
      </c>
      <c r="D10" s="8" t="s">
        <v>501</v>
      </c>
      <c r="E10" s="7">
        <v>701</v>
      </c>
      <c r="F10" s="8" t="s">
        <v>137</v>
      </c>
      <c r="G10" s="7"/>
      <c r="H10" s="9">
        <v>2</v>
      </c>
      <c r="I10" s="9">
        <v>2</v>
      </c>
      <c r="J10" s="10">
        <v>2</v>
      </c>
      <c r="K10" t="str">
        <f t="shared" si="2"/>
        <v>5</v>
      </c>
    </row>
    <row r="11" spans="1:11" x14ac:dyDescent="0.2">
      <c r="A11" s="7">
        <v>3429</v>
      </c>
      <c r="B11" s="8" t="s">
        <v>89</v>
      </c>
      <c r="C11" s="7">
        <v>5137</v>
      </c>
      <c r="D11" s="8" t="s">
        <v>391</v>
      </c>
      <c r="E11" s="7">
        <v>701</v>
      </c>
      <c r="F11" s="8" t="s">
        <v>138</v>
      </c>
      <c r="G11" s="7"/>
      <c r="H11" s="9">
        <v>30</v>
      </c>
      <c r="I11" s="9">
        <v>30</v>
      </c>
      <c r="J11" s="10">
        <v>30</v>
      </c>
      <c r="K11" t="str">
        <f t="shared" si="2"/>
        <v>5</v>
      </c>
    </row>
    <row r="12" spans="1:11" x14ac:dyDescent="0.2">
      <c r="A12" s="7">
        <v>3429</v>
      </c>
      <c r="B12" s="8" t="s">
        <v>89</v>
      </c>
      <c r="C12" s="7">
        <v>5139</v>
      </c>
      <c r="D12" s="8" t="s">
        <v>392</v>
      </c>
      <c r="E12" s="7">
        <v>701</v>
      </c>
      <c r="F12" s="8" t="s">
        <v>139</v>
      </c>
      <c r="G12" s="7"/>
      <c r="H12" s="9">
        <v>1</v>
      </c>
      <c r="I12" s="9">
        <v>1</v>
      </c>
      <c r="J12" s="10">
        <v>1</v>
      </c>
      <c r="K12" t="str">
        <f t="shared" si="2"/>
        <v>5</v>
      </c>
    </row>
    <row r="13" spans="1:11" x14ac:dyDescent="0.2">
      <c r="A13" s="7">
        <v>3429</v>
      </c>
      <c r="B13" s="8" t="s">
        <v>89</v>
      </c>
      <c r="C13" s="7">
        <v>5151</v>
      </c>
      <c r="D13" s="8" t="s">
        <v>15</v>
      </c>
      <c r="E13" s="7">
        <v>701</v>
      </c>
      <c r="F13" s="8" t="s">
        <v>140</v>
      </c>
      <c r="G13" s="7"/>
      <c r="H13" s="9">
        <v>1</v>
      </c>
      <c r="I13" s="9">
        <v>1</v>
      </c>
      <c r="J13" s="10">
        <v>1</v>
      </c>
      <c r="K13" t="str">
        <f t="shared" si="2"/>
        <v>5</v>
      </c>
    </row>
    <row r="14" spans="1:11" x14ac:dyDescent="0.2">
      <c r="A14" s="7">
        <v>3429</v>
      </c>
      <c r="B14" s="8" t="s">
        <v>89</v>
      </c>
      <c r="C14" s="7">
        <v>5154</v>
      </c>
      <c r="D14" s="8" t="s">
        <v>17</v>
      </c>
      <c r="E14" s="7">
        <v>701</v>
      </c>
      <c r="F14" s="8" t="s">
        <v>825</v>
      </c>
      <c r="G14" s="7"/>
      <c r="H14" s="9">
        <v>4</v>
      </c>
      <c r="I14" s="9">
        <v>4</v>
      </c>
      <c r="J14" s="10">
        <v>4</v>
      </c>
      <c r="K14" t="str">
        <f t="shared" si="2"/>
        <v>5</v>
      </c>
    </row>
    <row r="15" spans="1:11" x14ac:dyDescent="0.2">
      <c r="A15" s="7">
        <v>3429</v>
      </c>
      <c r="B15" s="8" t="s">
        <v>89</v>
      </c>
      <c r="C15" s="7">
        <v>5169</v>
      </c>
      <c r="D15" s="8" t="s">
        <v>11</v>
      </c>
      <c r="E15" s="7">
        <v>701</v>
      </c>
      <c r="F15" s="8" t="s">
        <v>141</v>
      </c>
      <c r="G15" s="7"/>
      <c r="H15" s="9">
        <v>33</v>
      </c>
      <c r="I15" s="9">
        <v>33</v>
      </c>
      <c r="J15" s="10">
        <v>33</v>
      </c>
      <c r="K15" t="str">
        <f t="shared" si="2"/>
        <v>5</v>
      </c>
    </row>
    <row r="16" spans="1:11" x14ac:dyDescent="0.2">
      <c r="A16" s="7">
        <v>3900</v>
      </c>
      <c r="B16" s="8" t="s">
        <v>142</v>
      </c>
      <c r="C16" s="7">
        <v>5169</v>
      </c>
      <c r="D16" s="8" t="s">
        <v>11</v>
      </c>
      <c r="E16" s="7">
        <v>709</v>
      </c>
      <c r="F16" s="8" t="s">
        <v>468</v>
      </c>
      <c r="G16" s="7"/>
      <c r="H16" s="9">
        <v>300</v>
      </c>
      <c r="I16" s="9">
        <v>300</v>
      </c>
      <c r="J16" s="10">
        <v>300</v>
      </c>
      <c r="K16" t="str">
        <f t="shared" si="2"/>
        <v>5</v>
      </c>
    </row>
    <row r="17" spans="1:11" x14ac:dyDescent="0.2">
      <c r="A17" s="7">
        <v>4339</v>
      </c>
      <c r="B17" s="8" t="s">
        <v>143</v>
      </c>
      <c r="C17" s="7">
        <v>5011</v>
      </c>
      <c r="D17" s="8" t="s">
        <v>393</v>
      </c>
      <c r="E17" s="7"/>
      <c r="F17" s="80" t="s">
        <v>911</v>
      </c>
      <c r="G17" s="7">
        <v>13010</v>
      </c>
      <c r="H17" s="9">
        <v>211</v>
      </c>
      <c r="I17" s="9">
        <v>629</v>
      </c>
      <c r="J17" s="10">
        <v>215</v>
      </c>
      <c r="K17" t="str">
        <f t="shared" si="2"/>
        <v>5</v>
      </c>
    </row>
    <row r="18" spans="1:11" x14ac:dyDescent="0.2">
      <c r="A18" s="7">
        <v>4339</v>
      </c>
      <c r="B18" s="8" t="s">
        <v>143</v>
      </c>
      <c r="C18" s="7">
        <v>5031</v>
      </c>
      <c r="D18" s="8" t="s">
        <v>385</v>
      </c>
      <c r="E18" s="7"/>
      <c r="F18" s="49" t="s">
        <v>502</v>
      </c>
      <c r="G18" s="7">
        <v>13010</v>
      </c>
      <c r="H18" s="9">
        <v>53</v>
      </c>
      <c r="I18" s="9">
        <v>53</v>
      </c>
      <c r="J18" s="10">
        <v>54</v>
      </c>
      <c r="K18" t="str">
        <f t="shared" si="2"/>
        <v>5</v>
      </c>
    </row>
    <row r="19" spans="1:11" x14ac:dyDescent="0.2">
      <c r="A19" s="7">
        <v>4339</v>
      </c>
      <c r="B19" s="8" t="s">
        <v>143</v>
      </c>
      <c r="C19" s="7">
        <v>5032</v>
      </c>
      <c r="D19" s="8" t="s">
        <v>387</v>
      </c>
      <c r="E19" s="7"/>
      <c r="F19" s="49" t="s">
        <v>503</v>
      </c>
      <c r="G19" s="7">
        <v>13010</v>
      </c>
      <c r="H19" s="9">
        <v>19</v>
      </c>
      <c r="I19" s="9">
        <v>19</v>
      </c>
      <c r="J19" s="10">
        <v>20</v>
      </c>
      <c r="K19" t="str">
        <f t="shared" si="2"/>
        <v>5</v>
      </c>
    </row>
    <row r="20" spans="1:11" x14ac:dyDescent="0.2">
      <c r="A20" s="7">
        <v>4339</v>
      </c>
      <c r="B20" s="8" t="s">
        <v>143</v>
      </c>
      <c r="C20" s="7">
        <v>5038</v>
      </c>
      <c r="D20" s="8" t="s">
        <v>144</v>
      </c>
      <c r="E20" s="7"/>
      <c r="F20" s="49" t="s">
        <v>504</v>
      </c>
      <c r="G20" s="7">
        <v>13010</v>
      </c>
      <c r="H20" s="9">
        <v>0.9</v>
      </c>
      <c r="I20" s="9">
        <v>1.4</v>
      </c>
      <c r="J20" s="10">
        <v>1</v>
      </c>
      <c r="K20" t="str">
        <f t="shared" si="2"/>
        <v>5</v>
      </c>
    </row>
    <row r="21" spans="1:11" x14ac:dyDescent="0.2">
      <c r="A21" s="7">
        <v>4339</v>
      </c>
      <c r="B21" s="8" t="s">
        <v>143</v>
      </c>
      <c r="C21" s="7">
        <v>5136</v>
      </c>
      <c r="D21" s="8" t="s">
        <v>501</v>
      </c>
      <c r="E21" s="7"/>
      <c r="F21" s="49" t="s">
        <v>826</v>
      </c>
      <c r="G21" s="7">
        <v>13010</v>
      </c>
      <c r="H21" s="9"/>
      <c r="I21" s="9"/>
      <c r="J21" s="10">
        <v>1</v>
      </c>
      <c r="K21" t="str">
        <f t="shared" si="2"/>
        <v>5</v>
      </c>
    </row>
    <row r="22" spans="1:11" x14ac:dyDescent="0.2">
      <c r="A22" s="7">
        <v>4339</v>
      </c>
      <c r="B22" s="8" t="s">
        <v>143</v>
      </c>
      <c r="C22" s="7">
        <v>5156</v>
      </c>
      <c r="D22" s="8" t="s">
        <v>18</v>
      </c>
      <c r="E22" s="7"/>
      <c r="F22" s="49" t="s">
        <v>505</v>
      </c>
      <c r="G22" s="7">
        <v>13010</v>
      </c>
      <c r="H22" s="9">
        <v>1</v>
      </c>
      <c r="I22" s="9">
        <v>1.1000000000000001</v>
      </c>
      <c r="J22" s="10">
        <v>1</v>
      </c>
      <c r="K22" t="str">
        <f t="shared" si="2"/>
        <v>5</v>
      </c>
    </row>
    <row r="23" spans="1:11" x14ac:dyDescent="0.2">
      <c r="A23" s="7">
        <v>4339</v>
      </c>
      <c r="B23" s="8" t="s">
        <v>143</v>
      </c>
      <c r="C23" s="7">
        <v>5167</v>
      </c>
      <c r="D23" s="8" t="s">
        <v>99</v>
      </c>
      <c r="E23" s="7"/>
      <c r="F23" s="49" t="s">
        <v>506</v>
      </c>
      <c r="G23" s="7">
        <v>13010</v>
      </c>
      <c r="H23" s="9">
        <v>4</v>
      </c>
      <c r="I23" s="9">
        <v>4</v>
      </c>
      <c r="J23" s="10">
        <v>4</v>
      </c>
      <c r="K23" t="str">
        <f t="shared" si="2"/>
        <v>5</v>
      </c>
    </row>
    <row r="24" spans="1:11" x14ac:dyDescent="0.2">
      <c r="A24" s="7">
        <v>4339</v>
      </c>
      <c r="B24" s="8" t="s">
        <v>143</v>
      </c>
      <c r="C24" s="7">
        <v>5169</v>
      </c>
      <c r="D24" s="8" t="s">
        <v>11</v>
      </c>
      <c r="E24" s="7"/>
      <c r="F24" s="49" t="s">
        <v>507</v>
      </c>
      <c r="G24" s="7">
        <v>13010</v>
      </c>
      <c r="H24" s="9">
        <v>50</v>
      </c>
      <c r="I24" s="9">
        <v>50</v>
      </c>
      <c r="J24" s="10">
        <v>50</v>
      </c>
      <c r="K24" t="str">
        <f t="shared" si="2"/>
        <v>5</v>
      </c>
    </row>
    <row r="25" spans="1:11" x14ac:dyDescent="0.2">
      <c r="A25" s="7">
        <v>4339</v>
      </c>
      <c r="B25" s="8" t="s">
        <v>143</v>
      </c>
      <c r="C25" s="7">
        <v>5169</v>
      </c>
      <c r="D25" s="8" t="s">
        <v>11</v>
      </c>
      <c r="E25" s="7">
        <v>706</v>
      </c>
      <c r="F25" s="8" t="s">
        <v>145</v>
      </c>
      <c r="G25" s="7"/>
      <c r="H25" s="9">
        <v>100</v>
      </c>
      <c r="I25" s="9">
        <v>100</v>
      </c>
      <c r="J25" s="10">
        <v>100</v>
      </c>
      <c r="K25" t="str">
        <f t="shared" si="2"/>
        <v>5</v>
      </c>
    </row>
    <row r="26" spans="1:11" x14ac:dyDescent="0.2">
      <c r="A26" s="7">
        <v>4339</v>
      </c>
      <c r="B26" s="8" t="s">
        <v>143</v>
      </c>
      <c r="C26" s="7">
        <v>5173</v>
      </c>
      <c r="D26" s="8" t="s">
        <v>508</v>
      </c>
      <c r="E26" s="7"/>
      <c r="F26" s="8" t="s">
        <v>509</v>
      </c>
      <c r="G26" s="7">
        <v>13010</v>
      </c>
      <c r="H26" s="9">
        <v>1</v>
      </c>
      <c r="I26" s="9">
        <v>1</v>
      </c>
      <c r="J26" s="10">
        <v>1</v>
      </c>
      <c r="K26" t="str">
        <f t="shared" si="2"/>
        <v>5</v>
      </c>
    </row>
    <row r="27" spans="1:11" x14ac:dyDescent="0.2">
      <c r="A27" s="7">
        <v>4351</v>
      </c>
      <c r="B27" s="8" t="s">
        <v>147</v>
      </c>
      <c r="C27" s="7">
        <v>5021</v>
      </c>
      <c r="D27" s="8" t="s">
        <v>14</v>
      </c>
      <c r="E27" s="7">
        <v>705</v>
      </c>
      <c r="F27" s="8" t="s">
        <v>148</v>
      </c>
      <c r="G27" s="7"/>
      <c r="H27" s="9">
        <v>10</v>
      </c>
      <c r="I27" s="9">
        <v>10</v>
      </c>
      <c r="J27" s="10">
        <v>10</v>
      </c>
      <c r="K27" t="str">
        <f t="shared" si="2"/>
        <v>5</v>
      </c>
    </row>
    <row r="28" spans="1:11" x14ac:dyDescent="0.2">
      <c r="A28" s="7">
        <v>4351</v>
      </c>
      <c r="B28" s="8" t="s">
        <v>147</v>
      </c>
      <c r="C28" s="7">
        <v>5169</v>
      </c>
      <c r="D28" s="8" t="s">
        <v>11</v>
      </c>
      <c r="E28" s="7">
        <v>705</v>
      </c>
      <c r="F28" s="8" t="s">
        <v>148</v>
      </c>
      <c r="G28" s="7"/>
      <c r="H28" s="9">
        <v>14</v>
      </c>
      <c r="I28" s="9">
        <v>14</v>
      </c>
      <c r="J28" s="10">
        <v>14</v>
      </c>
      <c r="K28" t="str">
        <f t="shared" si="2"/>
        <v>5</v>
      </c>
    </row>
    <row r="29" spans="1:11" x14ac:dyDescent="0.2">
      <c r="A29" s="7">
        <v>4351</v>
      </c>
      <c r="B29" s="8" t="s">
        <v>147</v>
      </c>
      <c r="C29" s="7">
        <v>5175</v>
      </c>
      <c r="D29" s="8" t="s">
        <v>149</v>
      </c>
      <c r="E29" s="7">
        <v>705</v>
      </c>
      <c r="F29" s="8" t="s">
        <v>148</v>
      </c>
      <c r="G29" s="7"/>
      <c r="H29" s="9">
        <v>5</v>
      </c>
      <c r="I29" s="9">
        <v>5</v>
      </c>
      <c r="J29" s="10">
        <v>5</v>
      </c>
      <c r="K29" t="str">
        <f t="shared" si="2"/>
        <v>5</v>
      </c>
    </row>
    <row r="30" spans="1:11" x14ac:dyDescent="0.2">
      <c r="A30" s="7">
        <v>4351</v>
      </c>
      <c r="B30" s="8" t="s">
        <v>147</v>
      </c>
      <c r="C30" s="7">
        <v>5194</v>
      </c>
      <c r="D30" s="8" t="s">
        <v>150</v>
      </c>
      <c r="E30" s="7">
        <v>705</v>
      </c>
      <c r="F30" s="8" t="s">
        <v>148</v>
      </c>
      <c r="G30" s="7"/>
      <c r="H30" s="9">
        <v>1</v>
      </c>
      <c r="I30" s="9">
        <v>1</v>
      </c>
      <c r="J30" s="10">
        <v>1</v>
      </c>
      <c r="K30" t="str">
        <f t="shared" si="2"/>
        <v>5</v>
      </c>
    </row>
    <row r="31" spans="1:11" x14ac:dyDescent="0.2">
      <c r="A31" s="7">
        <v>4351</v>
      </c>
      <c r="B31" s="8" t="s">
        <v>147</v>
      </c>
      <c r="C31" s="7">
        <v>5223</v>
      </c>
      <c r="D31" s="8" t="s">
        <v>510</v>
      </c>
      <c r="E31" s="7">
        <v>703</v>
      </c>
      <c r="F31" s="8" t="s">
        <v>151</v>
      </c>
      <c r="G31" s="7"/>
      <c r="H31" s="9">
        <v>1190</v>
      </c>
      <c r="I31" s="9">
        <v>1190</v>
      </c>
      <c r="J31" s="10">
        <v>1101</v>
      </c>
      <c r="K31" t="str">
        <f t="shared" si="2"/>
        <v>5</v>
      </c>
    </row>
    <row r="32" spans="1:11" x14ac:dyDescent="0.2">
      <c r="A32" s="7">
        <v>4351</v>
      </c>
      <c r="B32" s="8" t="s">
        <v>147</v>
      </c>
      <c r="C32" s="7">
        <v>5229</v>
      </c>
      <c r="D32" s="8" t="s">
        <v>389</v>
      </c>
      <c r="E32" s="7">
        <v>708</v>
      </c>
      <c r="F32" s="8" t="s">
        <v>469</v>
      </c>
      <c r="G32" s="7"/>
      <c r="H32" s="9">
        <v>161</v>
      </c>
      <c r="I32" s="9">
        <v>161</v>
      </c>
      <c r="J32" s="10">
        <v>350</v>
      </c>
      <c r="K32" t="str">
        <f t="shared" si="2"/>
        <v>5</v>
      </c>
    </row>
    <row r="33" spans="1:11" x14ac:dyDescent="0.2">
      <c r="A33" s="7">
        <v>4379</v>
      </c>
      <c r="B33" s="8" t="s">
        <v>152</v>
      </c>
      <c r="C33" s="7">
        <v>5229</v>
      </c>
      <c r="D33" s="8" t="s">
        <v>389</v>
      </c>
      <c r="E33" s="7">
        <v>702</v>
      </c>
      <c r="F33" s="8" t="s">
        <v>153</v>
      </c>
      <c r="G33" s="7"/>
      <c r="H33" s="9">
        <v>40</v>
      </c>
      <c r="I33" s="9">
        <v>40</v>
      </c>
      <c r="J33" s="10">
        <v>40</v>
      </c>
      <c r="K33" t="str">
        <f t="shared" si="2"/>
        <v>5</v>
      </c>
    </row>
    <row r="34" spans="1:11" x14ac:dyDescent="0.2">
      <c r="A34" s="7">
        <v>6171</v>
      </c>
      <c r="B34" s="8" t="s">
        <v>23</v>
      </c>
      <c r="C34" s="7">
        <v>5011</v>
      </c>
      <c r="D34" s="8" t="s">
        <v>393</v>
      </c>
      <c r="E34" s="7"/>
      <c r="F34" s="87" t="s">
        <v>912</v>
      </c>
      <c r="G34" s="7">
        <v>13011</v>
      </c>
      <c r="H34" s="9"/>
      <c r="I34" s="9"/>
      <c r="J34" s="10">
        <v>1974</v>
      </c>
      <c r="K34" t="str">
        <f t="shared" si="2"/>
        <v>5</v>
      </c>
    </row>
    <row r="35" spans="1:11" x14ac:dyDescent="0.2">
      <c r="A35" s="7">
        <v>6171</v>
      </c>
      <c r="B35" s="8" t="s">
        <v>23</v>
      </c>
      <c r="C35" s="7">
        <v>5011</v>
      </c>
      <c r="D35" s="8" t="s">
        <v>393</v>
      </c>
      <c r="E35" s="7"/>
      <c r="F35" s="87" t="s">
        <v>913</v>
      </c>
      <c r="G35" s="7">
        <v>13015</v>
      </c>
      <c r="H35" s="9"/>
      <c r="I35" s="9"/>
      <c r="J35" s="10">
        <v>223.5</v>
      </c>
      <c r="K35" t="str">
        <f t="shared" si="2"/>
        <v>5</v>
      </c>
    </row>
    <row r="36" spans="1:11" x14ac:dyDescent="0.2">
      <c r="A36" s="7">
        <v>6171</v>
      </c>
      <c r="B36" s="8" t="s">
        <v>23</v>
      </c>
      <c r="C36" s="7">
        <v>5011</v>
      </c>
      <c r="D36" s="8" t="s">
        <v>393</v>
      </c>
      <c r="E36" s="7">
        <v>13015</v>
      </c>
      <c r="F36" s="87" t="s">
        <v>913</v>
      </c>
      <c r="G36" s="7"/>
      <c r="H36" s="9"/>
      <c r="I36" s="9"/>
      <c r="J36" s="10">
        <v>525.9</v>
      </c>
      <c r="K36" t="str">
        <f t="shared" si="2"/>
        <v>5</v>
      </c>
    </row>
    <row r="37" spans="1:11" x14ac:dyDescent="0.2">
      <c r="A37" s="7">
        <v>6171</v>
      </c>
      <c r="B37" s="8" t="s">
        <v>23</v>
      </c>
      <c r="C37" s="7">
        <v>5031</v>
      </c>
      <c r="D37" s="8" t="s">
        <v>385</v>
      </c>
      <c r="E37" s="7"/>
      <c r="F37" s="87" t="s">
        <v>827</v>
      </c>
      <c r="G37" s="7">
        <v>13011</v>
      </c>
      <c r="H37" s="9"/>
      <c r="I37" s="9"/>
      <c r="J37" s="10">
        <v>486</v>
      </c>
      <c r="K37" t="str">
        <f t="shared" si="2"/>
        <v>5</v>
      </c>
    </row>
    <row r="38" spans="1:11" x14ac:dyDescent="0.2">
      <c r="A38" s="7">
        <v>6171</v>
      </c>
      <c r="B38" s="8" t="s">
        <v>23</v>
      </c>
      <c r="C38" s="7">
        <v>5031</v>
      </c>
      <c r="D38" s="8" t="s">
        <v>385</v>
      </c>
      <c r="E38" s="7"/>
      <c r="F38" s="87" t="s">
        <v>828</v>
      </c>
      <c r="G38" s="7">
        <v>13015</v>
      </c>
      <c r="H38" s="9"/>
      <c r="I38" s="9"/>
      <c r="J38" s="10">
        <v>55.5</v>
      </c>
      <c r="K38" t="str">
        <f t="shared" si="2"/>
        <v>5</v>
      </c>
    </row>
    <row r="39" spans="1:11" x14ac:dyDescent="0.2">
      <c r="A39" s="7">
        <v>6171</v>
      </c>
      <c r="B39" s="8" t="s">
        <v>23</v>
      </c>
      <c r="C39" s="7">
        <v>5031</v>
      </c>
      <c r="D39" s="8" t="s">
        <v>385</v>
      </c>
      <c r="E39" s="7">
        <v>13015</v>
      </c>
      <c r="F39" s="87" t="s">
        <v>828</v>
      </c>
      <c r="G39" s="7"/>
      <c r="H39" s="9"/>
      <c r="I39" s="9"/>
      <c r="J39" s="10">
        <v>130.5</v>
      </c>
      <c r="K39" t="str">
        <f t="shared" si="2"/>
        <v>5</v>
      </c>
    </row>
    <row r="40" spans="1:11" x14ac:dyDescent="0.2">
      <c r="A40" s="7">
        <v>6171</v>
      </c>
      <c r="B40" s="8" t="s">
        <v>23</v>
      </c>
      <c r="C40" s="7">
        <v>5032</v>
      </c>
      <c r="D40" s="8" t="s">
        <v>387</v>
      </c>
      <c r="E40" s="7"/>
      <c r="F40" s="87" t="s">
        <v>829</v>
      </c>
      <c r="G40" s="7">
        <v>13011</v>
      </c>
      <c r="H40" s="9"/>
      <c r="I40" s="9"/>
      <c r="J40" s="10">
        <v>177</v>
      </c>
      <c r="K40" t="str">
        <f t="shared" si="2"/>
        <v>5</v>
      </c>
    </row>
    <row r="41" spans="1:11" x14ac:dyDescent="0.2">
      <c r="A41" s="7">
        <v>6171</v>
      </c>
      <c r="B41" s="8" t="s">
        <v>23</v>
      </c>
      <c r="C41" s="7">
        <v>5032</v>
      </c>
      <c r="D41" s="8" t="s">
        <v>387</v>
      </c>
      <c r="E41" s="7"/>
      <c r="F41" s="87" t="s">
        <v>830</v>
      </c>
      <c r="G41" s="7">
        <v>13015</v>
      </c>
      <c r="H41" s="9"/>
      <c r="I41" s="9"/>
      <c r="J41" s="10">
        <v>20</v>
      </c>
      <c r="K41" t="str">
        <f t="shared" si="2"/>
        <v>5</v>
      </c>
    </row>
    <row r="42" spans="1:11" x14ac:dyDescent="0.2">
      <c r="A42" s="7">
        <v>6171</v>
      </c>
      <c r="B42" s="8" t="s">
        <v>23</v>
      </c>
      <c r="C42" s="7">
        <v>5032</v>
      </c>
      <c r="D42" s="8" t="s">
        <v>387</v>
      </c>
      <c r="E42" s="7">
        <v>13015</v>
      </c>
      <c r="F42" s="87" t="s">
        <v>830</v>
      </c>
      <c r="G42" s="7"/>
      <c r="H42" s="9"/>
      <c r="I42" s="9"/>
      <c r="J42" s="10">
        <v>47.4</v>
      </c>
      <c r="K42" t="str">
        <f t="shared" si="2"/>
        <v>5</v>
      </c>
    </row>
    <row r="43" spans="1:11" x14ac:dyDescent="0.2">
      <c r="A43" s="7">
        <v>6171</v>
      </c>
      <c r="B43" s="8" t="s">
        <v>23</v>
      </c>
      <c r="C43" s="7">
        <v>5038</v>
      </c>
      <c r="D43" s="17" t="s">
        <v>144</v>
      </c>
      <c r="E43" s="7"/>
      <c r="F43" s="87" t="s">
        <v>831</v>
      </c>
      <c r="G43" s="7">
        <v>13011</v>
      </c>
      <c r="H43" s="9"/>
      <c r="I43" s="9"/>
      <c r="J43" s="10">
        <v>9</v>
      </c>
      <c r="K43" t="str">
        <f t="shared" si="2"/>
        <v>5</v>
      </c>
    </row>
    <row r="44" spans="1:11" x14ac:dyDescent="0.2">
      <c r="A44" s="7">
        <v>6171</v>
      </c>
      <c r="B44" s="8" t="s">
        <v>23</v>
      </c>
      <c r="C44" s="7">
        <v>5038</v>
      </c>
      <c r="D44" s="17" t="s">
        <v>144</v>
      </c>
      <c r="E44" s="7"/>
      <c r="F44" s="87" t="s">
        <v>832</v>
      </c>
      <c r="G44" s="7">
        <v>13015</v>
      </c>
      <c r="H44" s="9"/>
      <c r="I44" s="9"/>
      <c r="J44" s="10">
        <v>1</v>
      </c>
      <c r="K44" t="str">
        <f t="shared" si="2"/>
        <v>5</v>
      </c>
    </row>
    <row r="45" spans="1:11" x14ac:dyDescent="0.2">
      <c r="A45" s="7">
        <v>6171</v>
      </c>
      <c r="B45" s="8" t="s">
        <v>23</v>
      </c>
      <c r="C45" s="7">
        <v>5038</v>
      </c>
      <c r="D45" s="8" t="s">
        <v>144</v>
      </c>
      <c r="E45" s="7">
        <v>13015</v>
      </c>
      <c r="F45" s="87" t="s">
        <v>832</v>
      </c>
      <c r="G45" s="7"/>
      <c r="H45" s="9"/>
      <c r="I45" s="9"/>
      <c r="J45" s="10">
        <v>2.2000000000000002</v>
      </c>
      <c r="K45" t="str">
        <f t="shared" si="2"/>
        <v>5</v>
      </c>
    </row>
    <row r="46" spans="1:11" x14ac:dyDescent="0.2">
      <c r="A46" s="7">
        <v>6171</v>
      </c>
      <c r="B46" s="8" t="s">
        <v>23</v>
      </c>
      <c r="C46" s="7">
        <v>5136</v>
      </c>
      <c r="D46" s="63" t="s">
        <v>501</v>
      </c>
      <c r="E46" s="7"/>
      <c r="F46" s="87" t="s">
        <v>833</v>
      </c>
      <c r="G46" s="7">
        <v>13011</v>
      </c>
      <c r="H46" s="9"/>
      <c r="I46" s="9"/>
      <c r="J46" s="10">
        <v>1</v>
      </c>
      <c r="K46" t="str">
        <f t="shared" si="2"/>
        <v>5</v>
      </c>
    </row>
    <row r="47" spans="1:11" x14ac:dyDescent="0.2">
      <c r="A47" s="7">
        <v>6171</v>
      </c>
      <c r="B47" s="8" t="s">
        <v>23</v>
      </c>
      <c r="C47" s="7">
        <v>5137</v>
      </c>
      <c r="D47" s="8" t="s">
        <v>391</v>
      </c>
      <c r="E47" s="7">
        <v>51371</v>
      </c>
      <c r="F47" s="80" t="s">
        <v>842</v>
      </c>
      <c r="G47" s="7">
        <v>13011</v>
      </c>
      <c r="H47" s="9"/>
      <c r="I47" s="9"/>
      <c r="J47" s="10">
        <v>8</v>
      </c>
      <c r="K47" t="str">
        <f t="shared" si="2"/>
        <v>5</v>
      </c>
    </row>
    <row r="48" spans="1:11" x14ac:dyDescent="0.2">
      <c r="A48" s="48">
        <v>6171</v>
      </c>
      <c r="B48" s="49" t="s">
        <v>23</v>
      </c>
      <c r="C48" s="48">
        <v>5137</v>
      </c>
      <c r="D48" s="49" t="s">
        <v>391</v>
      </c>
      <c r="E48" s="48">
        <v>51372</v>
      </c>
      <c r="F48" s="80" t="s">
        <v>843</v>
      </c>
      <c r="G48" s="48">
        <v>13011</v>
      </c>
      <c r="H48" s="51"/>
      <c r="I48" s="51"/>
      <c r="J48" s="52">
        <v>17</v>
      </c>
      <c r="K48" s="32" t="str">
        <f t="shared" si="2"/>
        <v>5</v>
      </c>
    </row>
    <row r="49" spans="1:12" x14ac:dyDescent="0.2">
      <c r="A49" s="7">
        <v>6171</v>
      </c>
      <c r="B49" s="8" t="s">
        <v>23</v>
      </c>
      <c r="C49" s="7">
        <v>5139</v>
      </c>
      <c r="D49" s="17" t="s">
        <v>392</v>
      </c>
      <c r="E49" s="7"/>
      <c r="F49" s="80" t="s">
        <v>844</v>
      </c>
      <c r="G49" s="7">
        <v>13011</v>
      </c>
      <c r="H49" s="9"/>
      <c r="I49" s="9"/>
      <c r="J49" s="10">
        <v>1</v>
      </c>
      <c r="K49" t="str">
        <f t="shared" si="2"/>
        <v>5</v>
      </c>
    </row>
    <row r="50" spans="1:12" x14ac:dyDescent="0.2">
      <c r="A50" s="7">
        <v>6171</v>
      </c>
      <c r="B50" s="8" t="s">
        <v>23</v>
      </c>
      <c r="C50" s="7">
        <v>5139</v>
      </c>
      <c r="D50" s="17" t="s">
        <v>392</v>
      </c>
      <c r="E50" s="7">
        <v>51391</v>
      </c>
      <c r="F50" s="88" t="s">
        <v>846</v>
      </c>
      <c r="G50" s="7">
        <v>13011</v>
      </c>
      <c r="H50" s="9"/>
      <c r="I50" s="9"/>
      <c r="J50" s="10">
        <v>22</v>
      </c>
      <c r="K50" t="str">
        <f t="shared" si="2"/>
        <v>5</v>
      </c>
    </row>
    <row r="51" spans="1:12" x14ac:dyDescent="0.2">
      <c r="A51" s="7">
        <v>6171</v>
      </c>
      <c r="B51" s="8" t="s">
        <v>23</v>
      </c>
      <c r="C51" s="7">
        <v>5139</v>
      </c>
      <c r="D51" s="17" t="s">
        <v>392</v>
      </c>
      <c r="E51" s="7">
        <v>51395</v>
      </c>
      <c r="F51" s="88" t="s">
        <v>845</v>
      </c>
      <c r="G51" s="7">
        <v>13011</v>
      </c>
      <c r="H51" s="9"/>
      <c r="I51" s="9"/>
      <c r="J51" s="10">
        <v>2</v>
      </c>
      <c r="K51" t="str">
        <f t="shared" si="2"/>
        <v>5</v>
      </c>
    </row>
    <row r="52" spans="1:12" x14ac:dyDescent="0.2">
      <c r="A52" s="7">
        <v>6171</v>
      </c>
      <c r="B52" s="8" t="s">
        <v>23</v>
      </c>
      <c r="C52" s="7">
        <v>5151</v>
      </c>
      <c r="D52" s="17" t="s">
        <v>15</v>
      </c>
      <c r="E52" s="7"/>
      <c r="F52" s="88" t="s">
        <v>835</v>
      </c>
      <c r="G52" s="7">
        <v>13011</v>
      </c>
      <c r="H52" s="9"/>
      <c r="I52" s="9"/>
      <c r="J52" s="10">
        <v>4</v>
      </c>
      <c r="K52" t="str">
        <f t="shared" si="2"/>
        <v>5</v>
      </c>
    </row>
    <row r="53" spans="1:12" x14ac:dyDescent="0.2">
      <c r="A53" s="7">
        <v>6171</v>
      </c>
      <c r="B53" s="8" t="s">
        <v>23</v>
      </c>
      <c r="C53" s="7">
        <v>5153</v>
      </c>
      <c r="D53" s="8" t="s">
        <v>16</v>
      </c>
      <c r="E53" s="7"/>
      <c r="F53" s="80" t="s">
        <v>836</v>
      </c>
      <c r="G53" s="7">
        <v>13011</v>
      </c>
      <c r="H53" s="9"/>
      <c r="I53" s="9"/>
      <c r="J53" s="10">
        <v>15</v>
      </c>
      <c r="K53" t="str">
        <f t="shared" si="2"/>
        <v>5</v>
      </c>
    </row>
    <row r="54" spans="1:12" x14ac:dyDescent="0.2">
      <c r="A54" s="7">
        <v>6171</v>
      </c>
      <c r="B54" s="8" t="s">
        <v>23</v>
      </c>
      <c r="C54" s="7">
        <v>5154</v>
      </c>
      <c r="D54" s="8" t="s">
        <v>17</v>
      </c>
      <c r="E54" s="7"/>
      <c r="F54" s="80" t="s">
        <v>837</v>
      </c>
      <c r="G54" s="7">
        <v>13011</v>
      </c>
      <c r="H54" s="9"/>
      <c r="I54" s="9"/>
      <c r="J54" s="10">
        <v>21</v>
      </c>
      <c r="K54" t="str">
        <f t="shared" si="2"/>
        <v>5</v>
      </c>
    </row>
    <row r="55" spans="1:12" x14ac:dyDescent="0.2">
      <c r="A55" s="7">
        <v>6171</v>
      </c>
      <c r="B55" s="8" t="s">
        <v>23</v>
      </c>
      <c r="C55" s="7">
        <v>5156</v>
      </c>
      <c r="D55" s="8" t="s">
        <v>18</v>
      </c>
      <c r="E55" s="7"/>
      <c r="F55" s="80" t="s">
        <v>838</v>
      </c>
      <c r="G55" s="7">
        <v>13011</v>
      </c>
      <c r="H55" s="9"/>
      <c r="I55" s="9"/>
      <c r="J55" s="10">
        <v>7</v>
      </c>
      <c r="K55" t="str">
        <f t="shared" si="2"/>
        <v>5</v>
      </c>
    </row>
    <row r="56" spans="1:12" x14ac:dyDescent="0.2">
      <c r="A56" s="7">
        <v>6171</v>
      </c>
      <c r="B56" s="8" t="s">
        <v>23</v>
      </c>
      <c r="C56" s="7">
        <v>5167</v>
      </c>
      <c r="D56" s="8" t="s">
        <v>99</v>
      </c>
      <c r="E56" s="7">
        <v>51671</v>
      </c>
      <c r="F56" s="80" t="s">
        <v>834</v>
      </c>
      <c r="G56" s="7">
        <v>13011</v>
      </c>
      <c r="H56" s="9"/>
      <c r="I56" s="9"/>
      <c r="J56" s="10">
        <v>40</v>
      </c>
      <c r="K56" t="str">
        <f t="shared" si="2"/>
        <v>5</v>
      </c>
    </row>
    <row r="57" spans="1:12" x14ac:dyDescent="0.2">
      <c r="A57" s="7">
        <v>6171</v>
      </c>
      <c r="B57" s="8" t="s">
        <v>23</v>
      </c>
      <c r="C57" s="7">
        <v>5169</v>
      </c>
      <c r="D57" s="8" t="s">
        <v>11</v>
      </c>
      <c r="E57" s="7"/>
      <c r="F57" s="80" t="s">
        <v>839</v>
      </c>
      <c r="G57" s="7">
        <v>13011</v>
      </c>
      <c r="H57" s="9"/>
      <c r="I57" s="9"/>
      <c r="J57" s="10">
        <v>10</v>
      </c>
      <c r="K57" t="str">
        <f t="shared" si="2"/>
        <v>5</v>
      </c>
    </row>
    <row r="58" spans="1:12" x14ac:dyDescent="0.2">
      <c r="A58" s="7">
        <v>6171</v>
      </c>
      <c r="B58" s="8" t="s">
        <v>23</v>
      </c>
      <c r="C58" s="7">
        <v>5171</v>
      </c>
      <c r="D58" s="8" t="s">
        <v>21</v>
      </c>
      <c r="E58" s="7">
        <v>51713</v>
      </c>
      <c r="F58" s="80" t="s">
        <v>840</v>
      </c>
      <c r="G58" s="7">
        <v>13011</v>
      </c>
      <c r="H58" s="9"/>
      <c r="I58" s="9"/>
      <c r="J58" s="10">
        <v>3</v>
      </c>
      <c r="K58" t="str">
        <f t="shared" si="2"/>
        <v>5</v>
      </c>
    </row>
    <row r="59" spans="1:12" x14ac:dyDescent="0.2">
      <c r="A59" s="7">
        <v>6171</v>
      </c>
      <c r="B59" s="8" t="s">
        <v>23</v>
      </c>
      <c r="C59" s="7">
        <v>5173</v>
      </c>
      <c r="D59" s="8" t="s">
        <v>508</v>
      </c>
      <c r="E59" s="7"/>
      <c r="F59" s="80" t="s">
        <v>841</v>
      </c>
      <c r="G59" s="7">
        <v>13011</v>
      </c>
      <c r="H59" s="9"/>
      <c r="I59" s="9"/>
      <c r="J59" s="10">
        <v>3</v>
      </c>
      <c r="K59" t="str">
        <f t="shared" si="2"/>
        <v>5</v>
      </c>
    </row>
    <row r="60" spans="1:12" x14ac:dyDescent="0.2">
      <c r="A60" s="7">
        <v>6171</v>
      </c>
      <c r="B60" s="8" t="s">
        <v>23</v>
      </c>
      <c r="C60" s="7">
        <v>5499</v>
      </c>
      <c r="D60" s="8" t="s">
        <v>523</v>
      </c>
      <c r="E60" s="7">
        <v>13010</v>
      </c>
      <c r="F60" s="87" t="s">
        <v>847</v>
      </c>
      <c r="G60" s="7"/>
      <c r="H60" s="9"/>
      <c r="I60" s="9"/>
      <c r="J60" s="10">
        <v>11.7</v>
      </c>
      <c r="K60" t="str">
        <f t="shared" si="2"/>
        <v>5</v>
      </c>
    </row>
    <row r="61" spans="1:12" x14ac:dyDescent="0.2">
      <c r="A61" s="7">
        <v>6171</v>
      </c>
      <c r="B61" s="8" t="s">
        <v>23</v>
      </c>
      <c r="C61" s="7">
        <v>5499</v>
      </c>
      <c r="D61" s="8" t="s">
        <v>523</v>
      </c>
      <c r="E61" s="7">
        <v>13011</v>
      </c>
      <c r="F61" s="80" t="s">
        <v>848</v>
      </c>
      <c r="G61" s="7"/>
      <c r="H61" s="9"/>
      <c r="I61" s="9"/>
      <c r="J61" s="10">
        <v>40.200000000000003</v>
      </c>
      <c r="K61" t="str">
        <f t="shared" si="2"/>
        <v>5</v>
      </c>
    </row>
    <row r="62" spans="1:12" x14ac:dyDescent="0.2">
      <c r="A62" s="7">
        <v>6171</v>
      </c>
      <c r="B62" s="8" t="s">
        <v>23</v>
      </c>
      <c r="C62" s="7">
        <v>5499</v>
      </c>
      <c r="D62" s="8" t="s">
        <v>523</v>
      </c>
      <c r="E62" s="7">
        <v>13015</v>
      </c>
      <c r="F62" s="80" t="s">
        <v>849</v>
      </c>
      <c r="G62" s="7"/>
      <c r="H62" s="9"/>
      <c r="I62" s="9"/>
      <c r="J62" s="10">
        <v>28.3</v>
      </c>
      <c r="K62" t="str">
        <f t="shared" si="2"/>
        <v>5</v>
      </c>
    </row>
    <row r="63" spans="1:12" x14ac:dyDescent="0.2">
      <c r="A63" s="7">
        <v>6171</v>
      </c>
      <c r="B63" s="8" t="s">
        <v>23</v>
      </c>
      <c r="C63" s="7">
        <v>5811</v>
      </c>
      <c r="D63" s="8" t="s">
        <v>511</v>
      </c>
      <c r="E63" s="7"/>
      <c r="F63" s="8" t="s">
        <v>512</v>
      </c>
      <c r="G63" s="7"/>
      <c r="H63" s="9">
        <v>30</v>
      </c>
      <c r="I63" s="9">
        <v>30</v>
      </c>
      <c r="J63" s="10">
        <v>30</v>
      </c>
      <c r="K63" t="str">
        <f t="shared" si="2"/>
        <v>5</v>
      </c>
    </row>
    <row r="64" spans="1:12" x14ac:dyDescent="0.2">
      <c r="A64" s="29" t="s">
        <v>336</v>
      </c>
      <c r="B64" s="30"/>
      <c r="C64" s="29"/>
      <c r="D64" s="30"/>
      <c r="E64" s="29"/>
      <c r="F64" s="30"/>
      <c r="G64" s="29"/>
      <c r="H64" s="31">
        <f>SUM(H10:H63)</f>
        <v>2261.9</v>
      </c>
      <c r="I64" s="31">
        <f>SUM(I10:I63)</f>
        <v>2680.5</v>
      </c>
      <c r="J64" s="31">
        <f>SUM(J10:J63)</f>
        <v>6255.1999999999989</v>
      </c>
      <c r="K64" t="str">
        <f t="shared" si="2"/>
        <v/>
      </c>
      <c r="L64" s="24"/>
    </row>
    <row r="65" spans="1:12" x14ac:dyDescent="0.2">
      <c r="K65" t="str">
        <f t="shared" si="2"/>
        <v/>
      </c>
    </row>
    <row r="66" spans="1:12" x14ac:dyDescent="0.2">
      <c r="A66" s="4" t="s">
        <v>337</v>
      </c>
      <c r="B66" s="5"/>
      <c r="C66" s="4"/>
      <c r="D66" s="5"/>
      <c r="E66" s="4"/>
      <c r="F66" s="5"/>
      <c r="G66" s="4"/>
      <c r="H66" s="6">
        <f>SUM(H9)</f>
        <v>832</v>
      </c>
      <c r="I66" s="6">
        <f>SUM(I9)</f>
        <v>712.90000000000009</v>
      </c>
      <c r="J66" s="6">
        <f>SUM(J9)</f>
        <v>3832.4</v>
      </c>
      <c r="K66" t="str">
        <f t="shared" si="2"/>
        <v/>
      </c>
    </row>
    <row r="67" spans="1:12" x14ac:dyDescent="0.2">
      <c r="A67" s="4" t="s">
        <v>338</v>
      </c>
      <c r="B67" s="5"/>
      <c r="C67" s="4"/>
      <c r="D67" s="5"/>
      <c r="E67" s="4"/>
      <c r="F67" s="5"/>
      <c r="G67" s="4"/>
      <c r="H67" s="6">
        <f>SUM(H64)</f>
        <v>2261.9</v>
      </c>
      <c r="I67" s="6">
        <f t="shared" ref="I67:J67" si="3">SUM(I64)</f>
        <v>2680.5</v>
      </c>
      <c r="J67" s="6">
        <f t="shared" si="3"/>
        <v>6255.1999999999989</v>
      </c>
      <c r="K67" t="str">
        <f t="shared" si="2"/>
        <v/>
      </c>
    </row>
    <row r="68" spans="1:12" x14ac:dyDescent="0.2">
      <c r="A68" s="4" t="s">
        <v>339</v>
      </c>
      <c r="B68" s="5"/>
      <c r="C68" s="4"/>
      <c r="D68" s="5"/>
      <c r="E68" s="4"/>
      <c r="F68" s="5"/>
      <c r="G68" s="4"/>
      <c r="H68" s="6">
        <f>H66-H67</f>
        <v>-1429.9</v>
      </c>
      <c r="I68" s="6">
        <f t="shared" ref="I68:J68" si="4">I66-I67</f>
        <v>-1967.6</v>
      </c>
      <c r="J68" s="6">
        <f t="shared" si="4"/>
        <v>-2422.7999999999988</v>
      </c>
      <c r="K68" t="str">
        <f t="shared" si="2"/>
        <v/>
      </c>
      <c r="L68" s="24"/>
    </row>
  </sheetData>
  <mergeCells count="1">
    <mergeCell ref="A2:J2"/>
  </mergeCells>
  <pageMargins left="0.19685039369791668" right="0.19685039369791668" top="0.19685039369791668" bottom="0.39370078739583336" header="0.19685039369791668" footer="0.19685039369791668"/>
  <pageSetup paperSize="9" scale="56" fitToHeight="0" orientation="portrait" r:id="rId1"/>
  <headerFooter>
    <oddFooter>&amp;R&amp;D (str. &amp;P z &amp;N)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76"/>
  <sheetViews>
    <sheetView topLeftCell="A40" zoomScaleNormal="100" workbookViewId="0">
      <selection activeCell="N54" sqref="N54"/>
    </sheetView>
  </sheetViews>
  <sheetFormatPr defaultRowHeight="14.25" x14ac:dyDescent="0.2"/>
  <cols>
    <col min="1" max="1" width="5.875" style="1" customWidth="1"/>
    <col min="2" max="2" width="28.875" style="2" customWidth="1"/>
    <col min="3" max="3" width="5.875" style="1" customWidth="1"/>
    <col min="4" max="4" width="35.375" style="2" customWidth="1"/>
    <col min="5" max="5" width="8.75" style="1" customWidth="1"/>
    <col min="6" max="6" width="32.875" style="2" customWidth="1"/>
    <col min="7" max="7" width="7" style="1" customWidth="1"/>
    <col min="8" max="10" width="14" style="3" customWidth="1"/>
    <col min="11" max="11" width="8.75" hidden="1" customWidth="1"/>
    <col min="12" max="12" width="0" hidden="1" customWidth="1"/>
  </cols>
  <sheetData>
    <row r="1" spans="1:12" ht="45" customHeight="1" x14ac:dyDescent="0.2">
      <c r="A1" s="74" t="s">
        <v>0</v>
      </c>
      <c r="B1" s="75" t="s">
        <v>293</v>
      </c>
      <c r="C1" s="74" t="s">
        <v>1</v>
      </c>
      <c r="D1" s="75" t="s">
        <v>2</v>
      </c>
      <c r="E1" s="74" t="s">
        <v>3</v>
      </c>
      <c r="F1" s="76" t="s">
        <v>850</v>
      </c>
      <c r="G1" s="76" t="s">
        <v>4</v>
      </c>
      <c r="H1" s="14" t="s">
        <v>526</v>
      </c>
      <c r="I1" s="14" t="s">
        <v>527</v>
      </c>
      <c r="J1" s="14" t="s">
        <v>920</v>
      </c>
    </row>
    <row r="2" spans="1:12" s="15" customFormat="1" ht="15.6" customHeight="1" x14ac:dyDescent="0.2">
      <c r="A2" s="107" t="s">
        <v>354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2" s="15" customFormat="1" ht="15.6" customHeight="1" x14ac:dyDescent="0.2">
      <c r="A3" s="99" t="s">
        <v>164</v>
      </c>
      <c r="B3" s="99"/>
      <c r="C3" s="99"/>
      <c r="D3" s="99"/>
      <c r="E3" s="99"/>
      <c r="F3" s="99"/>
      <c r="G3" s="99"/>
      <c r="H3" s="99"/>
      <c r="I3" s="99"/>
      <c r="J3" s="99"/>
    </row>
    <row r="4" spans="1:12" x14ac:dyDescent="0.2">
      <c r="A4" s="7"/>
      <c r="B4" s="8"/>
      <c r="C4" s="7">
        <v>1361</v>
      </c>
      <c r="D4" s="8" t="s">
        <v>10</v>
      </c>
      <c r="E4" s="7"/>
      <c r="F4" s="23" t="s">
        <v>470</v>
      </c>
      <c r="G4" s="7"/>
      <c r="H4" s="9">
        <v>20</v>
      </c>
      <c r="I4" s="9">
        <v>20</v>
      </c>
      <c r="J4" s="10">
        <v>17</v>
      </c>
      <c r="K4" t="str">
        <f>LEFT(C4,1)</f>
        <v>1</v>
      </c>
    </row>
    <row r="5" spans="1:12" x14ac:dyDescent="0.2">
      <c r="A5" s="7"/>
      <c r="B5" s="8"/>
      <c r="C5" s="7">
        <v>1361</v>
      </c>
      <c r="D5" s="8" t="s">
        <v>10</v>
      </c>
      <c r="E5" s="7">
        <v>1922</v>
      </c>
      <c r="F5" s="8" t="s">
        <v>155</v>
      </c>
      <c r="G5" s="7"/>
      <c r="H5" s="9">
        <v>550</v>
      </c>
      <c r="I5" s="9">
        <v>550</v>
      </c>
      <c r="J5" s="10">
        <v>300</v>
      </c>
      <c r="K5" t="str">
        <f t="shared" ref="K5:K68" si="0">LEFT(C5,1)</f>
        <v>1</v>
      </c>
    </row>
    <row r="6" spans="1:12" x14ac:dyDescent="0.2">
      <c r="A6" s="7"/>
      <c r="B6" s="8"/>
      <c r="C6" s="7">
        <v>1361</v>
      </c>
      <c r="D6" s="8" t="s">
        <v>10</v>
      </c>
      <c r="E6" s="7">
        <v>1923</v>
      </c>
      <c r="F6" s="8" t="s">
        <v>156</v>
      </c>
      <c r="G6" s="7"/>
      <c r="H6" s="9">
        <v>30</v>
      </c>
      <c r="I6" s="9">
        <v>47.5</v>
      </c>
      <c r="J6" s="10">
        <v>30</v>
      </c>
      <c r="K6" t="str">
        <f t="shared" si="0"/>
        <v>1</v>
      </c>
    </row>
    <row r="7" spans="1:12" x14ac:dyDescent="0.2">
      <c r="A7" s="7"/>
      <c r="B7" s="8"/>
      <c r="C7" s="7">
        <v>1361</v>
      </c>
      <c r="D7" s="8" t="s">
        <v>10</v>
      </c>
      <c r="E7" s="7">
        <v>136191</v>
      </c>
      <c r="F7" s="8" t="s">
        <v>157</v>
      </c>
      <c r="G7" s="7"/>
      <c r="H7" s="9">
        <v>100</v>
      </c>
      <c r="I7" s="9">
        <v>100</v>
      </c>
      <c r="J7" s="10">
        <v>90</v>
      </c>
      <c r="K7" t="str">
        <f t="shared" si="0"/>
        <v>1</v>
      </c>
    </row>
    <row r="8" spans="1:12" x14ac:dyDescent="0.2">
      <c r="A8" s="7"/>
      <c r="B8" s="8"/>
      <c r="C8" s="7">
        <v>4111</v>
      </c>
      <c r="D8" s="17" t="s">
        <v>390</v>
      </c>
      <c r="E8" s="7"/>
      <c r="F8" s="25" t="s">
        <v>611</v>
      </c>
      <c r="G8" s="7">
        <v>98193</v>
      </c>
      <c r="H8" s="9">
        <v>0</v>
      </c>
      <c r="I8" s="9">
        <v>254</v>
      </c>
      <c r="J8" s="10"/>
      <c r="K8" t="str">
        <f t="shared" si="0"/>
        <v>4</v>
      </c>
    </row>
    <row r="9" spans="1:12" x14ac:dyDescent="0.2">
      <c r="A9" s="7"/>
      <c r="B9" s="8"/>
      <c r="C9" s="7">
        <v>4121</v>
      </c>
      <c r="D9" s="17" t="s">
        <v>135</v>
      </c>
      <c r="E9" s="7"/>
      <c r="F9" s="25" t="s">
        <v>158</v>
      </c>
      <c r="G9" s="7"/>
      <c r="H9" s="9">
        <v>0</v>
      </c>
      <c r="I9" s="9">
        <v>94</v>
      </c>
      <c r="J9" s="10">
        <v>60</v>
      </c>
      <c r="K9" t="str">
        <f t="shared" si="0"/>
        <v>4</v>
      </c>
    </row>
    <row r="10" spans="1:12" x14ac:dyDescent="0.2">
      <c r="A10" s="7">
        <v>3639</v>
      </c>
      <c r="B10" s="8" t="s">
        <v>35</v>
      </c>
      <c r="C10" s="7">
        <v>2212</v>
      </c>
      <c r="D10" s="8" t="s">
        <v>409</v>
      </c>
      <c r="E10" s="7"/>
      <c r="F10" s="8" t="s">
        <v>159</v>
      </c>
      <c r="G10" s="7"/>
      <c r="H10" s="9">
        <v>17</v>
      </c>
      <c r="I10" s="9">
        <v>50.7</v>
      </c>
      <c r="J10" s="10">
        <v>17</v>
      </c>
      <c r="K10" t="str">
        <f t="shared" si="0"/>
        <v>2</v>
      </c>
    </row>
    <row r="11" spans="1:12" x14ac:dyDescent="0.2">
      <c r="A11" s="7">
        <v>6171</v>
      </c>
      <c r="B11" s="8" t="s">
        <v>23</v>
      </c>
      <c r="C11" s="7">
        <v>2212</v>
      </c>
      <c r="D11" s="8" t="s">
        <v>409</v>
      </c>
      <c r="E11" s="7"/>
      <c r="F11" s="8" t="s">
        <v>160</v>
      </c>
      <c r="G11" s="7"/>
      <c r="H11" s="9">
        <v>6</v>
      </c>
      <c r="I11" s="9">
        <v>6</v>
      </c>
      <c r="J11" s="10">
        <v>6</v>
      </c>
      <c r="K11" t="str">
        <f t="shared" si="0"/>
        <v>2</v>
      </c>
    </row>
    <row r="12" spans="1:12" x14ac:dyDescent="0.2">
      <c r="A12" s="7">
        <v>6171</v>
      </c>
      <c r="B12" s="8" t="s">
        <v>23</v>
      </c>
      <c r="C12" s="7">
        <v>2329</v>
      </c>
      <c r="D12" s="8" t="s">
        <v>609</v>
      </c>
      <c r="E12" s="7"/>
      <c r="F12" s="8" t="s">
        <v>612</v>
      </c>
      <c r="G12" s="7"/>
      <c r="H12" s="9">
        <v>0</v>
      </c>
      <c r="I12" s="9">
        <v>2</v>
      </c>
      <c r="J12" s="10"/>
      <c r="K12" t="str">
        <f t="shared" si="0"/>
        <v>2</v>
      </c>
    </row>
    <row r="13" spans="1:12" x14ac:dyDescent="0.2">
      <c r="A13" s="7">
        <v>6402</v>
      </c>
      <c r="B13" s="8" t="s">
        <v>34</v>
      </c>
      <c r="C13" s="7">
        <v>2222</v>
      </c>
      <c r="D13" s="8" t="s">
        <v>513</v>
      </c>
      <c r="E13" s="7"/>
      <c r="F13" s="8" t="s">
        <v>613</v>
      </c>
      <c r="G13" s="7">
        <v>98348</v>
      </c>
      <c r="H13" s="9">
        <v>0</v>
      </c>
      <c r="I13" s="9">
        <v>1.6</v>
      </c>
      <c r="J13" s="10"/>
      <c r="K13" t="str">
        <f t="shared" si="0"/>
        <v>2</v>
      </c>
    </row>
    <row r="14" spans="1:12" x14ac:dyDescent="0.2">
      <c r="A14" s="29" t="s">
        <v>340</v>
      </c>
      <c r="B14" s="30"/>
      <c r="C14" s="29"/>
      <c r="D14" s="30"/>
      <c r="E14" s="29"/>
      <c r="F14" s="30"/>
      <c r="G14" s="29"/>
      <c r="H14" s="31">
        <f>SUM(H4:H13)</f>
        <v>723</v>
      </c>
      <c r="I14" s="31">
        <f t="shared" ref="I14:J14" si="1">SUM(I4:I13)</f>
        <v>1125.8</v>
      </c>
      <c r="J14" s="31">
        <f t="shared" si="1"/>
        <v>520</v>
      </c>
      <c r="K14" t="str">
        <f t="shared" si="0"/>
        <v/>
      </c>
      <c r="L14" s="24"/>
    </row>
    <row r="15" spans="1:12" x14ac:dyDescent="0.2">
      <c r="A15" s="7">
        <v>3399</v>
      </c>
      <c r="B15" s="8" t="s">
        <v>85</v>
      </c>
      <c r="C15" s="7">
        <v>5175</v>
      </c>
      <c r="D15" s="8" t="s">
        <v>149</v>
      </c>
      <c r="E15" s="7">
        <v>902</v>
      </c>
      <c r="F15" s="8" t="s">
        <v>614</v>
      </c>
      <c r="G15" s="7"/>
      <c r="H15" s="9">
        <v>0</v>
      </c>
      <c r="I15" s="9">
        <v>1.4</v>
      </c>
      <c r="J15" s="10"/>
      <c r="K15" t="str">
        <f t="shared" si="0"/>
        <v>5</v>
      </c>
    </row>
    <row r="16" spans="1:12" x14ac:dyDescent="0.2">
      <c r="A16" s="7">
        <v>3399</v>
      </c>
      <c r="B16" s="8" t="s">
        <v>85</v>
      </c>
      <c r="C16" s="7">
        <v>5194</v>
      </c>
      <c r="D16" s="8" t="s">
        <v>150</v>
      </c>
      <c r="E16" s="7">
        <v>902</v>
      </c>
      <c r="F16" s="23" t="s">
        <v>161</v>
      </c>
      <c r="G16" s="7"/>
      <c r="H16" s="9">
        <v>100</v>
      </c>
      <c r="I16" s="9">
        <v>48.6</v>
      </c>
      <c r="J16" s="10">
        <v>100</v>
      </c>
      <c r="K16" t="str">
        <f t="shared" si="0"/>
        <v>5</v>
      </c>
    </row>
    <row r="17" spans="1:84" x14ac:dyDescent="0.2">
      <c r="A17" s="7">
        <v>6115</v>
      </c>
      <c r="B17" s="8" t="s">
        <v>162</v>
      </c>
      <c r="C17" s="7">
        <v>5021</v>
      </c>
      <c r="D17" s="8" t="s">
        <v>14</v>
      </c>
      <c r="E17" s="7"/>
      <c r="F17" s="23" t="s">
        <v>615</v>
      </c>
      <c r="G17" s="7">
        <v>98193</v>
      </c>
      <c r="H17" s="9">
        <v>0</v>
      </c>
      <c r="I17" s="9">
        <v>232.4</v>
      </c>
      <c r="J17" s="10"/>
      <c r="K17" t="str">
        <f t="shared" si="0"/>
        <v>5</v>
      </c>
    </row>
    <row r="18" spans="1:84" x14ac:dyDescent="0.2">
      <c r="A18" s="7">
        <v>6115</v>
      </c>
      <c r="B18" s="8" t="s">
        <v>162</v>
      </c>
      <c r="C18" s="7">
        <v>5139</v>
      </c>
      <c r="D18" s="8" t="s">
        <v>392</v>
      </c>
      <c r="E18" s="7"/>
      <c r="F18" s="23" t="s">
        <v>616</v>
      </c>
      <c r="G18" s="7">
        <v>98193</v>
      </c>
      <c r="H18" s="9">
        <v>0</v>
      </c>
      <c r="I18" s="9">
        <v>2.9</v>
      </c>
      <c r="J18" s="10"/>
      <c r="K18" t="str">
        <f t="shared" si="0"/>
        <v>5</v>
      </c>
    </row>
    <row r="19" spans="1:84" x14ac:dyDescent="0.2">
      <c r="A19" s="7">
        <v>6115</v>
      </c>
      <c r="B19" s="8" t="s">
        <v>162</v>
      </c>
      <c r="C19" s="7">
        <v>5167</v>
      </c>
      <c r="D19" s="8" t="s">
        <v>99</v>
      </c>
      <c r="E19" s="7"/>
      <c r="F19" s="23" t="s">
        <v>617</v>
      </c>
      <c r="G19" s="7">
        <v>98193</v>
      </c>
      <c r="H19" s="9">
        <v>0</v>
      </c>
      <c r="I19" s="9">
        <v>5.9</v>
      </c>
      <c r="J19" s="10"/>
      <c r="K19" t="str">
        <f t="shared" si="0"/>
        <v>5</v>
      </c>
    </row>
    <row r="20" spans="1:84" x14ac:dyDescent="0.2">
      <c r="A20" s="7">
        <v>6115</v>
      </c>
      <c r="B20" s="8" t="s">
        <v>162</v>
      </c>
      <c r="C20" s="7">
        <v>5175</v>
      </c>
      <c r="D20" s="8" t="s">
        <v>149</v>
      </c>
      <c r="E20" s="7"/>
      <c r="F20" s="23" t="s">
        <v>618</v>
      </c>
      <c r="G20" s="7">
        <v>98193</v>
      </c>
      <c r="H20" s="9">
        <v>0</v>
      </c>
      <c r="I20" s="9">
        <v>12.8</v>
      </c>
      <c r="J20" s="10"/>
      <c r="K20" t="str">
        <f t="shared" si="0"/>
        <v>5</v>
      </c>
    </row>
    <row r="21" spans="1:84" x14ac:dyDescent="0.2">
      <c r="A21" s="7">
        <v>6171</v>
      </c>
      <c r="B21" s="8" t="s">
        <v>23</v>
      </c>
      <c r="C21" s="7">
        <v>5021</v>
      </c>
      <c r="D21" s="8" t="s">
        <v>14</v>
      </c>
      <c r="E21" s="7">
        <v>901</v>
      </c>
      <c r="F21" s="23" t="s">
        <v>163</v>
      </c>
      <c r="G21" s="7"/>
      <c r="H21" s="9">
        <v>90</v>
      </c>
      <c r="I21" s="9">
        <v>90</v>
      </c>
      <c r="J21" s="10">
        <v>90</v>
      </c>
      <c r="K21" t="str">
        <f t="shared" si="0"/>
        <v>5</v>
      </c>
    </row>
    <row r="22" spans="1:84" x14ac:dyDescent="0.2">
      <c r="A22" s="7">
        <v>6171</v>
      </c>
      <c r="B22" s="8" t="s">
        <v>23</v>
      </c>
      <c r="C22" s="7">
        <v>5139</v>
      </c>
      <c r="D22" s="8" t="s">
        <v>392</v>
      </c>
      <c r="E22" s="7">
        <v>901</v>
      </c>
      <c r="F22" s="23" t="s">
        <v>163</v>
      </c>
      <c r="G22" s="7"/>
      <c r="H22" s="9">
        <v>10</v>
      </c>
      <c r="I22" s="9">
        <v>10</v>
      </c>
      <c r="J22" s="10">
        <v>10</v>
      </c>
      <c r="K22" t="str">
        <f t="shared" si="0"/>
        <v>5</v>
      </c>
    </row>
    <row r="23" spans="1:84" x14ac:dyDescent="0.2">
      <c r="A23" s="7">
        <v>6402</v>
      </c>
      <c r="B23" s="8" t="s">
        <v>34</v>
      </c>
      <c r="C23" s="7">
        <v>5364</v>
      </c>
      <c r="D23" s="8" t="s">
        <v>533</v>
      </c>
      <c r="E23" s="7"/>
      <c r="F23" s="23" t="s">
        <v>619</v>
      </c>
      <c r="G23" s="7">
        <v>98074</v>
      </c>
      <c r="H23" s="9">
        <v>0</v>
      </c>
      <c r="I23" s="9">
        <v>10</v>
      </c>
      <c r="J23" s="10"/>
      <c r="K23" t="str">
        <f t="shared" si="0"/>
        <v>5</v>
      </c>
    </row>
    <row r="24" spans="1:84" x14ac:dyDescent="0.2">
      <c r="A24" s="29" t="s">
        <v>341</v>
      </c>
      <c r="B24" s="30"/>
      <c r="C24" s="29"/>
      <c r="D24" s="30"/>
      <c r="E24" s="29"/>
      <c r="F24" s="30"/>
      <c r="G24" s="29"/>
      <c r="H24" s="31">
        <f>SUM(H15:H23)</f>
        <v>200</v>
      </c>
      <c r="I24" s="31">
        <f>SUM(I15:I23)</f>
        <v>413.99999999999994</v>
      </c>
      <c r="J24" s="31">
        <f>SUM(J15:J23)</f>
        <v>200</v>
      </c>
      <c r="K24" t="str">
        <f t="shared" si="0"/>
        <v/>
      </c>
      <c r="L24" s="24"/>
    </row>
    <row r="25" spans="1:84" x14ac:dyDescent="0.2">
      <c r="A25" s="11" t="s">
        <v>343</v>
      </c>
      <c r="B25" s="12"/>
      <c r="C25" s="11"/>
      <c r="D25" s="12"/>
      <c r="E25" s="11"/>
      <c r="F25" s="12"/>
      <c r="G25" s="11"/>
      <c r="H25" s="13">
        <f>SUM(H14)</f>
        <v>723</v>
      </c>
      <c r="I25" s="13">
        <f>SUM(I14)</f>
        <v>1125.8</v>
      </c>
      <c r="J25" s="13">
        <f>SUM(J14)</f>
        <v>520</v>
      </c>
      <c r="K25" t="str">
        <f t="shared" si="0"/>
        <v/>
      </c>
    </row>
    <row r="26" spans="1:84" x14ac:dyDescent="0.2">
      <c r="A26" s="11" t="s">
        <v>344</v>
      </c>
      <c r="B26" s="12"/>
      <c r="C26" s="11"/>
      <c r="D26" s="12"/>
      <c r="E26" s="11"/>
      <c r="F26" s="12"/>
      <c r="G26" s="11"/>
      <c r="H26" s="13">
        <f>SUM(H24)</f>
        <v>200</v>
      </c>
      <c r="I26" s="13">
        <f t="shared" ref="I26:J26" si="2">SUM(I24)</f>
        <v>413.99999999999994</v>
      </c>
      <c r="J26" s="13">
        <f t="shared" si="2"/>
        <v>200</v>
      </c>
      <c r="K26" t="str">
        <f t="shared" si="0"/>
        <v/>
      </c>
    </row>
    <row r="27" spans="1:84" x14ac:dyDescent="0.2">
      <c r="A27" s="11" t="s">
        <v>345</v>
      </c>
      <c r="B27" s="12"/>
      <c r="C27" s="11"/>
      <c r="D27" s="12"/>
      <c r="E27" s="11"/>
      <c r="F27" s="12"/>
      <c r="G27" s="11"/>
      <c r="H27" s="13">
        <f>H25-H26</f>
        <v>523</v>
      </c>
      <c r="I27" s="13">
        <f t="shared" ref="I27:J27" si="3">I25-I26</f>
        <v>711.8</v>
      </c>
      <c r="J27" s="13">
        <f t="shared" si="3"/>
        <v>320</v>
      </c>
      <c r="K27" t="str">
        <f t="shared" si="0"/>
        <v/>
      </c>
    </row>
    <row r="28" spans="1:84" s="15" customFormat="1" ht="15.6" customHeight="1" x14ac:dyDescent="0.2">
      <c r="A28" s="100" t="s">
        <v>167</v>
      </c>
      <c r="B28" s="100"/>
      <c r="C28" s="100"/>
      <c r="D28" s="100"/>
      <c r="E28" s="100"/>
      <c r="F28" s="100"/>
      <c r="G28" s="100"/>
      <c r="H28" s="100"/>
      <c r="I28" s="100"/>
      <c r="J28" s="101"/>
      <c r="K28" t="str">
        <f t="shared" si="0"/>
        <v/>
      </c>
    </row>
    <row r="29" spans="1:84" x14ac:dyDescent="0.2">
      <c r="A29" s="7"/>
      <c r="B29" s="8"/>
      <c r="C29" s="7">
        <v>1361</v>
      </c>
      <c r="D29" s="8" t="s">
        <v>10</v>
      </c>
      <c r="E29" s="7"/>
      <c r="F29" s="8" t="s">
        <v>165</v>
      </c>
      <c r="G29" s="7"/>
      <c r="H29" s="9">
        <v>170</v>
      </c>
      <c r="I29" s="9">
        <v>170</v>
      </c>
      <c r="J29" s="10">
        <v>170</v>
      </c>
      <c r="K29" t="str">
        <f t="shared" si="0"/>
        <v>1</v>
      </c>
    </row>
    <row r="30" spans="1:84" x14ac:dyDescent="0.2">
      <c r="A30" s="7">
        <v>6171</v>
      </c>
      <c r="B30" s="8" t="s">
        <v>23</v>
      </c>
      <c r="C30" s="7">
        <v>2212</v>
      </c>
      <c r="D30" s="8" t="s">
        <v>409</v>
      </c>
      <c r="E30" s="7"/>
      <c r="F30" s="8" t="s">
        <v>166</v>
      </c>
      <c r="G30" s="7"/>
      <c r="H30" s="9">
        <v>10</v>
      </c>
      <c r="I30" s="9">
        <v>10</v>
      </c>
      <c r="J30" s="10">
        <v>10</v>
      </c>
      <c r="K30" t="str">
        <f t="shared" si="0"/>
        <v>2</v>
      </c>
    </row>
    <row r="31" spans="1:84" s="32" customFormat="1" x14ac:dyDescent="0.2">
      <c r="A31" s="33" t="s">
        <v>342</v>
      </c>
      <c r="B31" s="34"/>
      <c r="C31" s="33"/>
      <c r="D31" s="34"/>
      <c r="E31" s="33"/>
      <c r="F31" s="34"/>
      <c r="G31" s="33"/>
      <c r="H31" s="35">
        <f>SUM(H29:H30)</f>
        <v>180</v>
      </c>
      <c r="I31" s="35">
        <f t="shared" ref="I31:J31" si="4">SUM(I29:I30)</f>
        <v>180</v>
      </c>
      <c r="J31" s="35">
        <f t="shared" si="4"/>
        <v>180</v>
      </c>
      <c r="K31" s="32" t="str">
        <f t="shared" si="0"/>
        <v/>
      </c>
    </row>
    <row r="32" spans="1:84" x14ac:dyDescent="0.2">
      <c r="A32" s="11" t="s">
        <v>347</v>
      </c>
      <c r="B32" s="12"/>
      <c r="C32" s="11"/>
      <c r="D32" s="12"/>
      <c r="E32" s="11"/>
      <c r="F32" s="12"/>
      <c r="G32" s="11"/>
      <c r="H32" s="13">
        <f>SUM(H31)</f>
        <v>180</v>
      </c>
      <c r="I32" s="13">
        <f t="shared" ref="I32:J32" si="5">SUM(I31)</f>
        <v>180</v>
      </c>
      <c r="J32" s="13">
        <f t="shared" si="5"/>
        <v>180</v>
      </c>
      <c r="K32" t="str">
        <f t="shared" si="0"/>
        <v/>
      </c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</row>
    <row r="33" spans="1:12" s="15" customFormat="1" ht="15.6" customHeight="1" x14ac:dyDescent="0.2">
      <c r="A33" s="100" t="s">
        <v>355</v>
      </c>
      <c r="B33" s="100"/>
      <c r="C33" s="100"/>
      <c r="D33" s="100"/>
      <c r="E33" s="100"/>
      <c r="F33" s="100"/>
      <c r="G33" s="100"/>
      <c r="H33" s="100"/>
      <c r="I33" s="100"/>
      <c r="J33" s="101"/>
      <c r="K33" t="str">
        <f t="shared" si="0"/>
        <v/>
      </c>
    </row>
    <row r="34" spans="1:12" ht="15.6" customHeight="1" x14ac:dyDescent="0.2">
      <c r="A34" s="7"/>
      <c r="B34" s="8"/>
      <c r="C34" s="7">
        <v>1353</v>
      </c>
      <c r="D34" s="8" t="s">
        <v>514</v>
      </c>
      <c r="E34" s="7"/>
      <c r="F34" s="8" t="s">
        <v>168</v>
      </c>
      <c r="G34" s="7"/>
      <c r="H34" s="9">
        <v>190</v>
      </c>
      <c r="I34" s="9">
        <v>190</v>
      </c>
      <c r="J34" s="10">
        <v>150</v>
      </c>
      <c r="K34" t="str">
        <f t="shared" si="0"/>
        <v>1</v>
      </c>
    </row>
    <row r="35" spans="1:12" x14ac:dyDescent="0.2">
      <c r="A35" s="7"/>
      <c r="B35" s="8"/>
      <c r="C35" s="7">
        <v>1361</v>
      </c>
      <c r="D35" s="8" t="s">
        <v>10</v>
      </c>
      <c r="E35" s="7"/>
      <c r="F35" s="8" t="s">
        <v>169</v>
      </c>
      <c r="G35" s="7"/>
      <c r="H35" s="9">
        <v>1200</v>
      </c>
      <c r="I35" s="9">
        <v>1312.8</v>
      </c>
      <c r="J35" s="10">
        <v>900</v>
      </c>
      <c r="K35" t="str">
        <f t="shared" si="0"/>
        <v>1</v>
      </c>
    </row>
    <row r="36" spans="1:12" x14ac:dyDescent="0.2">
      <c r="A36" s="7">
        <v>2219</v>
      </c>
      <c r="B36" s="8" t="s">
        <v>115</v>
      </c>
      <c r="C36" s="7">
        <v>2111</v>
      </c>
      <c r="D36" s="8" t="s">
        <v>412</v>
      </c>
      <c r="E36" s="7"/>
      <c r="F36" s="8" t="s">
        <v>170</v>
      </c>
      <c r="G36" s="7"/>
      <c r="H36" s="9">
        <v>29</v>
      </c>
      <c r="I36" s="9">
        <v>41</v>
      </c>
      <c r="J36" s="10">
        <v>28</v>
      </c>
      <c r="K36" t="str">
        <f t="shared" si="0"/>
        <v>2</v>
      </c>
    </row>
    <row r="37" spans="1:12" x14ac:dyDescent="0.2">
      <c r="A37" s="7">
        <v>2223</v>
      </c>
      <c r="B37" s="8" t="s">
        <v>171</v>
      </c>
      <c r="C37" s="7">
        <v>2212</v>
      </c>
      <c r="D37" s="8" t="s">
        <v>409</v>
      </c>
      <c r="E37" s="7"/>
      <c r="F37" s="23" t="s">
        <v>515</v>
      </c>
      <c r="G37" s="7"/>
      <c r="H37" s="9">
        <v>30</v>
      </c>
      <c r="I37" s="9">
        <v>30</v>
      </c>
      <c r="J37" s="10">
        <v>5</v>
      </c>
      <c r="K37" t="str">
        <f t="shared" si="0"/>
        <v>2</v>
      </c>
    </row>
    <row r="38" spans="1:12" x14ac:dyDescent="0.2">
      <c r="A38" s="7">
        <v>2223</v>
      </c>
      <c r="B38" s="8" t="s">
        <v>171</v>
      </c>
      <c r="C38" s="7">
        <v>2212</v>
      </c>
      <c r="D38" s="8" t="s">
        <v>409</v>
      </c>
      <c r="E38" s="7">
        <v>3156</v>
      </c>
      <c r="F38" s="8" t="s">
        <v>172</v>
      </c>
      <c r="G38" s="7"/>
      <c r="H38" s="9">
        <v>750</v>
      </c>
      <c r="I38" s="9">
        <v>1703.6</v>
      </c>
      <c r="J38" s="10"/>
      <c r="K38" t="str">
        <f t="shared" si="0"/>
        <v>2</v>
      </c>
    </row>
    <row r="39" spans="1:12" x14ac:dyDescent="0.2">
      <c r="A39" s="7">
        <v>2299</v>
      </c>
      <c r="B39" s="8" t="s">
        <v>173</v>
      </c>
      <c r="C39" s="7">
        <v>2212</v>
      </c>
      <c r="D39" s="8" t="s">
        <v>409</v>
      </c>
      <c r="E39" s="7"/>
      <c r="F39" s="8" t="s">
        <v>174</v>
      </c>
      <c r="G39" s="7"/>
      <c r="H39" s="9">
        <v>200</v>
      </c>
      <c r="I39" s="9">
        <v>342</v>
      </c>
      <c r="J39" s="10">
        <v>200</v>
      </c>
      <c r="K39" t="str">
        <f t="shared" si="0"/>
        <v>2</v>
      </c>
    </row>
    <row r="40" spans="1:12" x14ac:dyDescent="0.2">
      <c r="A40" s="7">
        <v>2299</v>
      </c>
      <c r="B40" s="8" t="s">
        <v>173</v>
      </c>
      <c r="C40" s="7">
        <v>2212</v>
      </c>
      <c r="D40" s="8" t="s">
        <v>409</v>
      </c>
      <c r="E40" s="7">
        <v>3157</v>
      </c>
      <c r="F40" s="8" t="s">
        <v>175</v>
      </c>
      <c r="G40" s="7"/>
      <c r="H40" s="9">
        <v>100</v>
      </c>
      <c r="I40" s="9">
        <v>100</v>
      </c>
      <c r="J40" s="10"/>
      <c r="K40" t="str">
        <f t="shared" si="0"/>
        <v>2</v>
      </c>
    </row>
    <row r="41" spans="1:12" x14ac:dyDescent="0.2">
      <c r="A41" s="7">
        <v>2299</v>
      </c>
      <c r="B41" s="8" t="s">
        <v>173</v>
      </c>
      <c r="C41" s="7">
        <v>2212</v>
      </c>
      <c r="D41" s="8" t="s">
        <v>409</v>
      </c>
      <c r="E41" s="7">
        <v>31526</v>
      </c>
      <c r="F41" s="8" t="s">
        <v>176</v>
      </c>
      <c r="G41" s="7"/>
      <c r="H41" s="9">
        <v>8000</v>
      </c>
      <c r="I41" s="9">
        <v>8000</v>
      </c>
      <c r="J41" s="10"/>
      <c r="K41" t="str">
        <f t="shared" si="0"/>
        <v>2</v>
      </c>
    </row>
    <row r="42" spans="1:12" x14ac:dyDescent="0.2">
      <c r="A42" s="33" t="s">
        <v>346</v>
      </c>
      <c r="B42" s="34"/>
      <c r="C42" s="33"/>
      <c r="D42" s="34"/>
      <c r="E42" s="33"/>
      <c r="F42" s="34"/>
      <c r="G42" s="33"/>
      <c r="H42" s="35">
        <f>SUM(H34:H41)</f>
        <v>10499</v>
      </c>
      <c r="I42" s="35">
        <f t="shared" ref="I42:J42" si="6">SUM(I34:I41)</f>
        <v>11719.4</v>
      </c>
      <c r="J42" s="35">
        <f t="shared" si="6"/>
        <v>1283</v>
      </c>
      <c r="K42" t="str">
        <f t="shared" si="0"/>
        <v/>
      </c>
      <c r="L42" s="24"/>
    </row>
    <row r="43" spans="1:12" x14ac:dyDescent="0.2">
      <c r="A43" s="7">
        <v>2223</v>
      </c>
      <c r="B43" s="8" t="s">
        <v>171</v>
      </c>
      <c r="C43" s="7">
        <v>5169</v>
      </c>
      <c r="D43" s="8" t="s">
        <v>11</v>
      </c>
      <c r="E43" s="7"/>
      <c r="F43" s="8" t="s">
        <v>177</v>
      </c>
      <c r="G43" s="7"/>
      <c r="H43" s="9">
        <v>50</v>
      </c>
      <c r="I43" s="9">
        <v>30</v>
      </c>
      <c r="J43" s="10">
        <v>40</v>
      </c>
      <c r="K43" t="str">
        <f t="shared" si="0"/>
        <v>5</v>
      </c>
    </row>
    <row r="44" spans="1:12" x14ac:dyDescent="0.2">
      <c r="A44" s="33" t="s">
        <v>697</v>
      </c>
      <c r="B44" s="34"/>
      <c r="C44" s="33"/>
      <c r="D44" s="34"/>
      <c r="E44" s="33"/>
      <c r="F44" s="34"/>
      <c r="G44" s="33"/>
      <c r="H44" s="35">
        <f>SUM(H43)</f>
        <v>50</v>
      </c>
      <c r="I44" s="35">
        <f t="shared" ref="I44:J44" si="7">SUM(I43)</f>
        <v>30</v>
      </c>
      <c r="J44" s="35">
        <f t="shared" si="7"/>
        <v>40</v>
      </c>
      <c r="K44" t="str">
        <f t="shared" si="0"/>
        <v/>
      </c>
    </row>
    <row r="45" spans="1:12" x14ac:dyDescent="0.2">
      <c r="A45" s="11" t="s">
        <v>348</v>
      </c>
      <c r="B45" s="12"/>
      <c r="C45" s="11"/>
      <c r="D45" s="12"/>
      <c r="E45" s="11"/>
      <c r="F45" s="12"/>
      <c r="G45" s="11"/>
      <c r="H45" s="13">
        <f>SUM(H42)</f>
        <v>10499</v>
      </c>
      <c r="I45" s="13">
        <f t="shared" ref="I45:J45" si="8">SUM(I42)</f>
        <v>11719.4</v>
      </c>
      <c r="J45" s="13">
        <f t="shared" si="8"/>
        <v>1283</v>
      </c>
      <c r="K45" t="str">
        <f t="shared" si="0"/>
        <v/>
      </c>
    </row>
    <row r="46" spans="1:12" x14ac:dyDescent="0.2">
      <c r="A46" s="11" t="s">
        <v>349</v>
      </c>
      <c r="B46" s="12"/>
      <c r="C46" s="11"/>
      <c r="D46" s="12"/>
      <c r="E46" s="11"/>
      <c r="F46" s="12"/>
      <c r="G46" s="11"/>
      <c r="H46" s="13">
        <f>SUM(H44)</f>
        <v>50</v>
      </c>
      <c r="I46" s="13">
        <f t="shared" ref="I46:J46" si="9">SUM(I44)</f>
        <v>30</v>
      </c>
      <c r="J46" s="13">
        <f t="shared" si="9"/>
        <v>40</v>
      </c>
      <c r="K46" t="str">
        <f t="shared" si="0"/>
        <v/>
      </c>
    </row>
    <row r="47" spans="1:12" x14ac:dyDescent="0.2">
      <c r="A47" s="11" t="s">
        <v>350</v>
      </c>
      <c r="B47" s="12"/>
      <c r="C47" s="11"/>
      <c r="D47" s="12"/>
      <c r="E47" s="11"/>
      <c r="F47" s="12"/>
      <c r="G47" s="11"/>
      <c r="H47" s="13">
        <f>H45-H46</f>
        <v>10449</v>
      </c>
      <c r="I47" s="13">
        <f t="shared" ref="I47:J47" si="10">I45-I46</f>
        <v>11689.4</v>
      </c>
      <c r="J47" s="13">
        <f t="shared" si="10"/>
        <v>1243</v>
      </c>
      <c r="K47" t="str">
        <f t="shared" si="0"/>
        <v/>
      </c>
      <c r="L47" s="24"/>
    </row>
    <row r="48" spans="1:12" x14ac:dyDescent="0.2">
      <c r="A48" s="7">
        <v>2223</v>
      </c>
      <c r="B48" s="8" t="s">
        <v>171</v>
      </c>
      <c r="C48" s="7">
        <v>2212</v>
      </c>
      <c r="D48" s="8" t="s">
        <v>409</v>
      </c>
      <c r="E48" s="7">
        <v>3156</v>
      </c>
      <c r="F48" s="8" t="s">
        <v>693</v>
      </c>
      <c r="G48" s="7"/>
      <c r="H48" s="9"/>
      <c r="I48" s="9"/>
      <c r="J48" s="9">
        <v>750</v>
      </c>
      <c r="K48" t="str">
        <f t="shared" si="0"/>
        <v>2</v>
      </c>
    </row>
    <row r="49" spans="1:14" x14ac:dyDescent="0.2">
      <c r="A49" s="7">
        <v>2299</v>
      </c>
      <c r="B49" s="8" t="s">
        <v>173</v>
      </c>
      <c r="C49" s="7">
        <v>2212</v>
      </c>
      <c r="D49" s="8" t="s">
        <v>409</v>
      </c>
      <c r="E49" s="7">
        <v>3157</v>
      </c>
      <c r="F49" s="8" t="s">
        <v>693</v>
      </c>
      <c r="G49" s="7"/>
      <c r="H49" s="9"/>
      <c r="I49" s="9"/>
      <c r="J49" s="9">
        <v>75</v>
      </c>
      <c r="K49" t="str">
        <f t="shared" si="0"/>
        <v>2</v>
      </c>
    </row>
    <row r="50" spans="1:14" x14ac:dyDescent="0.2">
      <c r="A50" s="7">
        <v>2299</v>
      </c>
      <c r="B50" s="8" t="s">
        <v>173</v>
      </c>
      <c r="C50" s="7">
        <v>2212</v>
      </c>
      <c r="D50" s="8" t="s">
        <v>409</v>
      </c>
      <c r="E50" s="7">
        <v>31526</v>
      </c>
      <c r="F50" s="8" t="s">
        <v>693</v>
      </c>
      <c r="G50" s="7"/>
      <c r="H50" s="9"/>
      <c r="I50" s="9"/>
      <c r="J50" s="9">
        <v>7000</v>
      </c>
      <c r="K50" t="str">
        <f t="shared" si="0"/>
        <v>2</v>
      </c>
    </row>
    <row r="51" spans="1:14" x14ac:dyDescent="0.2">
      <c r="A51" s="33" t="s">
        <v>698</v>
      </c>
      <c r="B51" s="34"/>
      <c r="C51" s="33"/>
      <c r="D51" s="34"/>
      <c r="E51" s="33"/>
      <c r="F51" s="34"/>
      <c r="G51" s="33"/>
      <c r="H51" s="35">
        <f>SUM(H48:H50)</f>
        <v>0</v>
      </c>
      <c r="I51" s="35">
        <f t="shared" ref="I51:J51" si="11">SUM(I48:I50)</f>
        <v>0</v>
      </c>
      <c r="J51" s="35">
        <f t="shared" si="11"/>
        <v>7825</v>
      </c>
      <c r="K51" t="str">
        <f>LEFT(C76,1)</f>
        <v/>
      </c>
      <c r="L51" s="24"/>
    </row>
    <row r="52" spans="1:14" ht="15.75" x14ac:dyDescent="0.2">
      <c r="A52" s="33"/>
      <c r="B52" s="100" t="s">
        <v>851</v>
      </c>
      <c r="C52" s="100"/>
      <c r="D52" s="100"/>
      <c r="E52" s="100"/>
      <c r="F52" s="100"/>
      <c r="G52" s="100"/>
      <c r="H52" s="100"/>
      <c r="I52" s="100"/>
      <c r="J52" s="100"/>
      <c r="K52" s="101"/>
      <c r="L52" s="24"/>
    </row>
    <row r="53" spans="1:14" x14ac:dyDescent="0.2">
      <c r="A53" s="7">
        <v>5311</v>
      </c>
      <c r="B53" s="8" t="s">
        <v>251</v>
      </c>
      <c r="C53" s="7">
        <v>5171</v>
      </c>
      <c r="D53" s="8" t="s">
        <v>21</v>
      </c>
      <c r="E53" s="7"/>
      <c r="F53" s="49" t="s">
        <v>852</v>
      </c>
      <c r="G53" s="7"/>
      <c r="H53" s="9"/>
      <c r="I53" s="9"/>
      <c r="J53" s="9">
        <v>250</v>
      </c>
      <c r="K53" t="str">
        <f t="shared" si="0"/>
        <v>5</v>
      </c>
    </row>
    <row r="54" spans="1:14" x14ac:dyDescent="0.2">
      <c r="A54" s="7">
        <v>6171</v>
      </c>
      <c r="B54" s="8" t="s">
        <v>23</v>
      </c>
      <c r="C54" s="7">
        <v>5011</v>
      </c>
      <c r="D54" s="8" t="s">
        <v>393</v>
      </c>
      <c r="E54" s="7"/>
      <c r="F54" s="80" t="s">
        <v>910</v>
      </c>
      <c r="G54" s="7"/>
      <c r="H54" s="9"/>
      <c r="I54" s="9"/>
      <c r="J54" s="9">
        <v>2916.4</v>
      </c>
      <c r="K54" t="str">
        <f t="shared" si="0"/>
        <v>5</v>
      </c>
      <c r="N54" s="24"/>
    </row>
    <row r="55" spans="1:14" x14ac:dyDescent="0.2">
      <c r="A55" s="7">
        <v>6171</v>
      </c>
      <c r="B55" s="8" t="s">
        <v>23</v>
      </c>
      <c r="C55" s="7">
        <v>5031</v>
      </c>
      <c r="D55" s="8" t="s">
        <v>385</v>
      </c>
      <c r="E55" s="7"/>
      <c r="F55" s="80" t="s">
        <v>853</v>
      </c>
      <c r="G55" s="7"/>
      <c r="H55" s="9"/>
      <c r="I55" s="9"/>
      <c r="J55" s="9">
        <v>723.3</v>
      </c>
      <c r="K55" t="str">
        <f t="shared" si="0"/>
        <v>5</v>
      </c>
    </row>
    <row r="56" spans="1:14" x14ac:dyDescent="0.2">
      <c r="A56" s="7">
        <v>6171</v>
      </c>
      <c r="B56" s="8" t="s">
        <v>23</v>
      </c>
      <c r="C56" s="7">
        <v>5032</v>
      </c>
      <c r="D56" s="8" t="s">
        <v>387</v>
      </c>
      <c r="E56" s="7"/>
      <c r="F56" s="80" t="s">
        <v>854</v>
      </c>
      <c r="G56" s="7"/>
      <c r="H56" s="9"/>
      <c r="I56" s="9"/>
      <c r="J56" s="9">
        <v>262.5</v>
      </c>
      <c r="K56" t="str">
        <f t="shared" si="0"/>
        <v>5</v>
      </c>
    </row>
    <row r="57" spans="1:14" x14ac:dyDescent="0.2">
      <c r="A57" s="7">
        <v>6171</v>
      </c>
      <c r="B57" s="8" t="s">
        <v>23</v>
      </c>
      <c r="C57" s="7">
        <v>5038</v>
      </c>
      <c r="D57" s="8" t="s">
        <v>144</v>
      </c>
      <c r="E57" s="7"/>
      <c r="F57" s="80" t="s">
        <v>855</v>
      </c>
      <c r="G57" s="7"/>
      <c r="H57" s="9"/>
      <c r="I57" s="9"/>
      <c r="J57" s="9">
        <v>12.3</v>
      </c>
      <c r="K57" t="str">
        <f t="shared" si="0"/>
        <v>5</v>
      </c>
    </row>
    <row r="58" spans="1:14" x14ac:dyDescent="0.2">
      <c r="A58" s="7">
        <v>6171</v>
      </c>
      <c r="B58" s="8" t="s">
        <v>23</v>
      </c>
      <c r="C58" s="7">
        <v>5139</v>
      </c>
      <c r="D58" s="8" t="s">
        <v>392</v>
      </c>
      <c r="E58" s="7">
        <v>51391</v>
      </c>
      <c r="F58" s="80" t="s">
        <v>856</v>
      </c>
      <c r="G58" s="7"/>
      <c r="H58" s="9"/>
      <c r="I58" s="9"/>
      <c r="J58" s="9">
        <v>150</v>
      </c>
      <c r="K58" t="str">
        <f t="shared" si="0"/>
        <v>5</v>
      </c>
    </row>
    <row r="59" spans="1:14" x14ac:dyDescent="0.2">
      <c r="A59" s="7">
        <v>6171</v>
      </c>
      <c r="B59" s="8" t="s">
        <v>23</v>
      </c>
      <c r="C59" s="7">
        <v>5151</v>
      </c>
      <c r="D59" s="8" t="s">
        <v>15</v>
      </c>
      <c r="E59" s="7"/>
      <c r="F59" s="80" t="s">
        <v>857</v>
      </c>
      <c r="G59" s="7"/>
      <c r="H59" s="9"/>
      <c r="I59" s="9"/>
      <c r="J59" s="9">
        <v>10</v>
      </c>
      <c r="K59" t="str">
        <f t="shared" si="0"/>
        <v>5</v>
      </c>
    </row>
    <row r="60" spans="1:14" x14ac:dyDescent="0.2">
      <c r="A60" s="7">
        <v>6171</v>
      </c>
      <c r="B60" s="8" t="s">
        <v>23</v>
      </c>
      <c r="C60" s="7">
        <v>5154</v>
      </c>
      <c r="D60" s="8" t="s">
        <v>17</v>
      </c>
      <c r="E60" s="7"/>
      <c r="F60" s="80" t="s">
        <v>858</v>
      </c>
      <c r="G60" s="7"/>
      <c r="H60" s="9"/>
      <c r="I60" s="9"/>
      <c r="J60" s="9">
        <v>130</v>
      </c>
      <c r="K60" t="str">
        <f t="shared" si="0"/>
        <v>5</v>
      </c>
    </row>
    <row r="61" spans="1:14" x14ac:dyDescent="0.2">
      <c r="A61" s="7">
        <v>6171</v>
      </c>
      <c r="B61" s="8" t="s">
        <v>23</v>
      </c>
      <c r="C61" s="7">
        <v>5161</v>
      </c>
      <c r="D61" s="8" t="s">
        <v>214</v>
      </c>
      <c r="E61" s="7"/>
      <c r="F61" s="89" t="s">
        <v>865</v>
      </c>
      <c r="G61" s="7"/>
      <c r="H61" s="9"/>
      <c r="I61" s="9"/>
      <c r="J61" s="9">
        <v>1000</v>
      </c>
      <c r="K61" t="str">
        <f t="shared" si="0"/>
        <v>5</v>
      </c>
    </row>
    <row r="62" spans="1:14" x14ac:dyDescent="0.2">
      <c r="A62" s="7">
        <v>6171</v>
      </c>
      <c r="B62" s="8" t="s">
        <v>23</v>
      </c>
      <c r="C62" s="7">
        <v>5167</v>
      </c>
      <c r="D62" s="8" t="s">
        <v>99</v>
      </c>
      <c r="E62" s="7">
        <v>51671</v>
      </c>
      <c r="F62" s="90" t="s">
        <v>859</v>
      </c>
      <c r="G62" s="7"/>
      <c r="H62" s="9"/>
      <c r="I62" s="9"/>
      <c r="J62" s="9">
        <v>37</v>
      </c>
      <c r="K62" t="str">
        <f t="shared" si="0"/>
        <v>5</v>
      </c>
    </row>
    <row r="63" spans="1:14" x14ac:dyDescent="0.2">
      <c r="A63" s="7">
        <v>6171</v>
      </c>
      <c r="B63" s="8" t="s">
        <v>23</v>
      </c>
      <c r="C63" s="7">
        <v>5167</v>
      </c>
      <c r="D63" s="8" t="s">
        <v>99</v>
      </c>
      <c r="E63" s="77">
        <v>51672</v>
      </c>
      <c r="F63" s="91" t="s">
        <v>860</v>
      </c>
      <c r="G63" s="78"/>
      <c r="H63" s="9"/>
      <c r="I63" s="9"/>
      <c r="J63" s="9">
        <v>23</v>
      </c>
      <c r="K63" t="str">
        <f t="shared" si="0"/>
        <v>5</v>
      </c>
    </row>
    <row r="64" spans="1:14" x14ac:dyDescent="0.2">
      <c r="A64" s="7">
        <v>6171</v>
      </c>
      <c r="B64" s="8" t="s">
        <v>23</v>
      </c>
      <c r="C64" s="7">
        <v>5168</v>
      </c>
      <c r="D64" s="8" t="s">
        <v>388</v>
      </c>
      <c r="E64" s="77"/>
      <c r="F64" s="91" t="s">
        <v>861</v>
      </c>
      <c r="G64" s="78"/>
      <c r="H64" s="9"/>
      <c r="I64" s="9"/>
      <c r="J64" s="9">
        <v>4.0999999999999996</v>
      </c>
      <c r="K64" t="str">
        <f t="shared" si="0"/>
        <v>5</v>
      </c>
    </row>
    <row r="65" spans="1:11" x14ac:dyDescent="0.2">
      <c r="A65" s="7">
        <v>6171</v>
      </c>
      <c r="B65" s="8" t="s">
        <v>23</v>
      </c>
      <c r="C65" s="7">
        <v>5169</v>
      </c>
      <c r="D65" s="8" t="s">
        <v>11</v>
      </c>
      <c r="E65" s="77">
        <v>51692</v>
      </c>
      <c r="F65" s="91" t="s">
        <v>862</v>
      </c>
      <c r="G65" s="78"/>
      <c r="H65" s="9"/>
      <c r="I65" s="9"/>
      <c r="J65" s="9">
        <v>1</v>
      </c>
      <c r="K65" t="str">
        <f t="shared" si="0"/>
        <v>5</v>
      </c>
    </row>
    <row r="66" spans="1:11" x14ac:dyDescent="0.2">
      <c r="A66" s="7">
        <v>6171</v>
      </c>
      <c r="B66" s="8" t="s">
        <v>23</v>
      </c>
      <c r="C66" s="7">
        <v>5499</v>
      </c>
      <c r="D66" s="8" t="s">
        <v>523</v>
      </c>
      <c r="E66" s="77"/>
      <c r="F66" s="91" t="s">
        <v>863</v>
      </c>
      <c r="G66" s="78"/>
      <c r="H66" s="9"/>
      <c r="I66" s="9"/>
      <c r="J66" s="9">
        <v>86.9</v>
      </c>
      <c r="K66" t="str">
        <f t="shared" si="0"/>
        <v>5</v>
      </c>
    </row>
    <row r="67" spans="1:11" x14ac:dyDescent="0.2">
      <c r="A67" s="7">
        <v>6171</v>
      </c>
      <c r="B67" s="8" t="s">
        <v>23</v>
      </c>
      <c r="C67" s="7">
        <v>6111</v>
      </c>
      <c r="D67" s="8" t="s">
        <v>236</v>
      </c>
      <c r="E67" s="93">
        <v>611164</v>
      </c>
      <c r="F67" s="91" t="s">
        <v>864</v>
      </c>
      <c r="G67" s="78"/>
      <c r="H67" s="9"/>
      <c r="I67" s="9"/>
      <c r="J67" s="9">
        <v>200</v>
      </c>
      <c r="K67" t="str">
        <f t="shared" si="0"/>
        <v>6</v>
      </c>
    </row>
    <row r="68" spans="1:11" x14ac:dyDescent="0.2">
      <c r="A68" s="7">
        <v>6171</v>
      </c>
      <c r="B68" s="8" t="s">
        <v>23</v>
      </c>
      <c r="C68" s="7">
        <v>6121</v>
      </c>
      <c r="D68" s="8" t="s">
        <v>112</v>
      </c>
      <c r="E68" s="7">
        <v>6122</v>
      </c>
      <c r="F68" s="92" t="s">
        <v>866</v>
      </c>
      <c r="G68" s="7"/>
      <c r="H68" s="9"/>
      <c r="I68" s="9"/>
      <c r="J68" s="9">
        <v>3200</v>
      </c>
      <c r="K68" t="str">
        <f t="shared" si="0"/>
        <v>6</v>
      </c>
    </row>
    <row r="69" spans="1:11" x14ac:dyDescent="0.2">
      <c r="A69" s="33" t="s">
        <v>699</v>
      </c>
      <c r="B69" s="34"/>
      <c r="C69" s="33"/>
      <c r="D69" s="34"/>
      <c r="E69" s="33"/>
      <c r="F69" s="34"/>
      <c r="G69" s="33"/>
      <c r="H69" s="35">
        <f>SUM(H53:H68)</f>
        <v>0</v>
      </c>
      <c r="I69" s="35">
        <f t="shared" ref="I69:J69" si="12">SUM(I53:I68)</f>
        <v>0</v>
      </c>
      <c r="J69" s="35">
        <f t="shared" si="12"/>
        <v>9006.5</v>
      </c>
    </row>
    <row r="70" spans="1:11" x14ac:dyDescent="0.2">
      <c r="A70" s="58"/>
      <c r="B70" s="59"/>
      <c r="C70" s="58"/>
      <c r="D70" s="59"/>
      <c r="E70" s="58"/>
      <c r="F70" s="59" t="s">
        <v>694</v>
      </c>
      <c r="G70" s="58"/>
      <c r="H70" s="60">
        <f>SUM(H51)</f>
        <v>0</v>
      </c>
      <c r="I70" s="60">
        <f t="shared" ref="I70:J70" si="13">SUM(I51)</f>
        <v>0</v>
      </c>
      <c r="J70" s="60">
        <f t="shared" si="13"/>
        <v>7825</v>
      </c>
    </row>
    <row r="71" spans="1:11" x14ac:dyDescent="0.2">
      <c r="A71" s="58"/>
      <c r="B71" s="59"/>
      <c r="C71" s="58"/>
      <c r="D71" s="59"/>
      <c r="E71" s="58"/>
      <c r="F71" s="59" t="s">
        <v>695</v>
      </c>
      <c r="G71" s="58"/>
      <c r="H71" s="60">
        <f>SUM(H69)</f>
        <v>0</v>
      </c>
      <c r="I71" s="60">
        <f t="shared" ref="I71:J71" si="14">SUM(I69)</f>
        <v>0</v>
      </c>
      <c r="J71" s="60">
        <f t="shared" si="14"/>
        <v>9006.5</v>
      </c>
    </row>
    <row r="72" spans="1:11" x14ac:dyDescent="0.2">
      <c r="A72" s="58"/>
      <c r="B72" s="59"/>
      <c r="C72" s="58"/>
      <c r="D72" s="59"/>
      <c r="E72" s="58"/>
      <c r="F72" s="59" t="s">
        <v>696</v>
      </c>
      <c r="G72" s="58"/>
      <c r="H72" s="60">
        <f>H70-H71</f>
        <v>0</v>
      </c>
      <c r="I72" s="60">
        <f t="shared" ref="I72:J72" si="15">I70-I71</f>
        <v>0</v>
      </c>
      <c r="J72" s="60">
        <f t="shared" si="15"/>
        <v>-1181.5</v>
      </c>
    </row>
    <row r="74" spans="1:11" x14ac:dyDescent="0.2">
      <c r="A74" s="4" t="s">
        <v>351</v>
      </c>
      <c r="B74" s="5"/>
      <c r="C74" s="4"/>
      <c r="D74" s="5"/>
      <c r="E74" s="4"/>
      <c r="F74" s="5"/>
      <c r="G74" s="4"/>
      <c r="H74" s="6">
        <f>SUM(H70,H45,H32,H25)</f>
        <v>11402</v>
      </c>
      <c r="I74" s="6">
        <f>SUM(I70,I45,I32,I25)</f>
        <v>13025.199999999999</v>
      </c>
      <c r="J74" s="6">
        <f>SUM(J70,J45,J32,J25)</f>
        <v>9808</v>
      </c>
    </row>
    <row r="75" spans="1:11" x14ac:dyDescent="0.2">
      <c r="A75" s="4" t="s">
        <v>352</v>
      </c>
      <c r="B75" s="5"/>
      <c r="C75" s="4"/>
      <c r="D75" s="5"/>
      <c r="E75" s="4"/>
      <c r="F75" s="5"/>
      <c r="G75" s="4"/>
      <c r="H75" s="6">
        <f>SUM(H71,H46,H26)</f>
        <v>250</v>
      </c>
      <c r="I75" s="6">
        <f>SUM(I71,I46,I26)</f>
        <v>443.99999999999994</v>
      </c>
      <c r="J75" s="6">
        <f>SUM(J71,J46,J26)</f>
        <v>9246.5</v>
      </c>
    </row>
    <row r="76" spans="1:11" x14ac:dyDescent="0.2">
      <c r="A76" s="4" t="s">
        <v>353</v>
      </c>
      <c r="B76" s="5"/>
      <c r="C76" s="4"/>
      <c r="D76" s="5"/>
      <c r="E76" s="4"/>
      <c r="F76" s="5"/>
      <c r="G76" s="4"/>
      <c r="H76" s="6">
        <f>H74-H75</f>
        <v>11152</v>
      </c>
      <c r="I76" s="6">
        <f t="shared" ref="I76:J76" si="16">I74-I75</f>
        <v>12581.199999999999</v>
      </c>
      <c r="J76" s="6">
        <f t="shared" si="16"/>
        <v>561.5</v>
      </c>
    </row>
  </sheetData>
  <mergeCells count="5">
    <mergeCell ref="A2:J2"/>
    <mergeCell ref="A3:J3"/>
    <mergeCell ref="A28:J28"/>
    <mergeCell ref="A33:J33"/>
    <mergeCell ref="B52:K52"/>
  </mergeCells>
  <pageMargins left="0.19685039369791668" right="0.19685039369791668" top="0.19685039369791668" bottom="0.39370078739583336" header="0.19685039369791668" footer="0.19685039369791668"/>
  <pageSetup paperSize="9" scale="53" fitToHeight="0" orientation="portrait" r:id="rId1"/>
  <headerFooter>
    <oddFooter>&amp;R&amp;D (str. &amp;P z &amp;N)</oddFooter>
  </headerFooter>
  <ignoredErrors>
    <ignoredError sqref="K51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3"/>
  <sheetViews>
    <sheetView topLeftCell="A15" zoomScaleNormal="100" workbookViewId="0">
      <selection activeCell="M24" sqref="M24"/>
    </sheetView>
  </sheetViews>
  <sheetFormatPr defaultRowHeight="14.25" x14ac:dyDescent="0.2"/>
  <cols>
    <col min="1" max="1" width="5.875" style="1" customWidth="1"/>
    <col min="2" max="2" width="29.375" style="2" customWidth="1"/>
    <col min="3" max="3" width="5.875" style="1" customWidth="1"/>
    <col min="4" max="4" width="30.75" style="2" customWidth="1"/>
    <col min="5" max="5" width="8.875" style="1" customWidth="1"/>
    <col min="6" max="6" width="33.5" style="2" customWidth="1"/>
    <col min="7" max="7" width="5.875" style="1" customWidth="1"/>
    <col min="8" max="10" width="14.5" style="3" customWidth="1"/>
    <col min="11" max="11" width="8.75" hidden="1" customWidth="1"/>
  </cols>
  <sheetData>
    <row r="1" spans="1:11" ht="45" customHeight="1" x14ac:dyDescent="0.2">
      <c r="A1" s="75" t="s">
        <v>0</v>
      </c>
      <c r="B1" s="75" t="s">
        <v>293</v>
      </c>
      <c r="C1" s="74" t="s">
        <v>1</v>
      </c>
      <c r="D1" s="75" t="s">
        <v>2</v>
      </c>
      <c r="E1" s="74" t="s">
        <v>3</v>
      </c>
      <c r="F1" s="76" t="s">
        <v>850</v>
      </c>
      <c r="G1" s="76" t="s">
        <v>4</v>
      </c>
      <c r="H1" s="14" t="s">
        <v>526</v>
      </c>
      <c r="I1" s="14" t="s">
        <v>527</v>
      </c>
      <c r="J1" s="14" t="s">
        <v>920</v>
      </c>
    </row>
    <row r="2" spans="1:11" s="15" customFormat="1" ht="15.6" customHeight="1" x14ac:dyDescent="0.2">
      <c r="A2" s="98" t="s">
        <v>474</v>
      </c>
      <c r="B2" s="98"/>
      <c r="C2" s="98"/>
      <c r="D2" s="98"/>
      <c r="E2" s="98"/>
      <c r="F2" s="98"/>
      <c r="G2" s="98"/>
      <c r="H2" s="98"/>
      <c r="I2" s="98"/>
      <c r="J2" s="98"/>
    </row>
    <row r="3" spans="1:11" s="15" customFormat="1" ht="15.6" customHeight="1" x14ac:dyDescent="0.2">
      <c r="A3" s="99" t="s">
        <v>195</v>
      </c>
      <c r="B3" s="99"/>
      <c r="C3" s="99"/>
      <c r="D3" s="99"/>
      <c r="E3" s="99"/>
      <c r="F3" s="99"/>
      <c r="G3" s="99"/>
      <c r="H3" s="99"/>
      <c r="I3" s="99"/>
      <c r="J3" s="99"/>
    </row>
    <row r="4" spans="1:11" x14ac:dyDescent="0.2">
      <c r="A4" s="7"/>
      <c r="B4" s="8"/>
      <c r="C4" s="7">
        <v>4122</v>
      </c>
      <c r="D4" s="8" t="s">
        <v>38</v>
      </c>
      <c r="E4" s="7">
        <v>33191</v>
      </c>
      <c r="F4" s="27" t="s">
        <v>471</v>
      </c>
      <c r="G4" s="7">
        <v>214</v>
      </c>
      <c r="H4" s="9">
        <v>0</v>
      </c>
      <c r="I4" s="9">
        <v>722</v>
      </c>
      <c r="J4" s="10"/>
      <c r="K4" t="str">
        <f>LEFT(C4,1)</f>
        <v>4</v>
      </c>
    </row>
    <row r="5" spans="1:11" x14ac:dyDescent="0.2">
      <c r="A5" s="7">
        <v>3399</v>
      </c>
      <c r="B5" s="8" t="s">
        <v>85</v>
      </c>
      <c r="C5" s="7">
        <v>2111</v>
      </c>
      <c r="D5" s="8" t="s">
        <v>412</v>
      </c>
      <c r="E5" s="7">
        <v>2016</v>
      </c>
      <c r="F5" s="23" t="s">
        <v>620</v>
      </c>
      <c r="G5" s="7"/>
      <c r="H5" s="9">
        <v>60</v>
      </c>
      <c r="I5" s="9">
        <v>71.7</v>
      </c>
      <c r="J5" s="10"/>
      <c r="K5" t="str">
        <f t="shared" ref="K5:K52" si="0">LEFT(C5,1)</f>
        <v>2</v>
      </c>
    </row>
    <row r="6" spans="1:11" x14ac:dyDescent="0.2">
      <c r="A6" s="7">
        <v>3399</v>
      </c>
      <c r="B6" s="8" t="s">
        <v>85</v>
      </c>
      <c r="C6" s="7">
        <v>2321</v>
      </c>
      <c r="D6" s="8" t="s">
        <v>77</v>
      </c>
      <c r="E6" s="7">
        <v>2016</v>
      </c>
      <c r="F6" s="8" t="s">
        <v>178</v>
      </c>
      <c r="G6" s="7"/>
      <c r="H6" s="9">
        <v>10</v>
      </c>
      <c r="I6" s="9">
        <v>15</v>
      </c>
      <c r="J6" s="10"/>
      <c r="K6" t="str">
        <f t="shared" si="0"/>
        <v>2</v>
      </c>
    </row>
    <row r="7" spans="1:11" x14ac:dyDescent="0.2">
      <c r="A7" s="7">
        <v>6402</v>
      </c>
      <c r="B7" s="8" t="s">
        <v>34</v>
      </c>
      <c r="C7" s="7">
        <v>2229</v>
      </c>
      <c r="D7" s="8" t="s">
        <v>516</v>
      </c>
      <c r="E7" s="7"/>
      <c r="F7" s="26" t="s">
        <v>621</v>
      </c>
      <c r="G7" s="7"/>
      <c r="H7" s="9">
        <v>0</v>
      </c>
      <c r="I7" s="9">
        <v>28.3</v>
      </c>
      <c r="J7" s="10"/>
      <c r="K7" t="str">
        <f t="shared" si="0"/>
        <v>2</v>
      </c>
    </row>
    <row r="8" spans="1:11" x14ac:dyDescent="0.2">
      <c r="A8" s="33" t="s">
        <v>356</v>
      </c>
      <c r="B8" s="34"/>
      <c r="C8" s="33"/>
      <c r="D8" s="34"/>
      <c r="E8" s="33"/>
      <c r="F8" s="34"/>
      <c r="G8" s="33"/>
      <c r="H8" s="35">
        <f>SUM(H4:H7)</f>
        <v>70</v>
      </c>
      <c r="I8" s="35">
        <f>SUM(I4:I7)</f>
        <v>837</v>
      </c>
      <c r="J8" s="35">
        <f>SUM(J4:J7)</f>
        <v>0</v>
      </c>
      <c r="K8" t="str">
        <f t="shared" si="0"/>
        <v/>
      </c>
    </row>
    <row r="9" spans="1:11" x14ac:dyDescent="0.2">
      <c r="A9" s="7">
        <v>2510</v>
      </c>
      <c r="B9" s="8" t="s">
        <v>622</v>
      </c>
      <c r="C9" s="48">
        <v>5212</v>
      </c>
      <c r="D9" s="54" t="s">
        <v>867</v>
      </c>
      <c r="E9" s="7"/>
      <c r="F9" s="25" t="s">
        <v>623</v>
      </c>
      <c r="G9" s="7"/>
      <c r="H9" s="9">
        <v>0</v>
      </c>
      <c r="I9" s="9">
        <v>200</v>
      </c>
      <c r="J9" s="10"/>
      <c r="K9" t="str">
        <f t="shared" si="0"/>
        <v>5</v>
      </c>
    </row>
    <row r="10" spans="1:11" x14ac:dyDescent="0.2">
      <c r="A10" s="7">
        <v>3319</v>
      </c>
      <c r="B10" s="8" t="s">
        <v>180</v>
      </c>
      <c r="C10" s="7">
        <v>5021</v>
      </c>
      <c r="D10" s="8" t="s">
        <v>14</v>
      </c>
      <c r="E10" s="7"/>
      <c r="F10" s="8" t="s">
        <v>181</v>
      </c>
      <c r="G10" s="7"/>
      <c r="H10" s="9">
        <v>40</v>
      </c>
      <c r="I10" s="9">
        <v>40</v>
      </c>
      <c r="J10" s="10">
        <v>40</v>
      </c>
      <c r="K10" t="str">
        <f t="shared" si="0"/>
        <v>5</v>
      </c>
    </row>
    <row r="11" spans="1:11" x14ac:dyDescent="0.2">
      <c r="A11" s="7">
        <v>3319</v>
      </c>
      <c r="B11" s="8" t="s">
        <v>180</v>
      </c>
      <c r="C11" s="7">
        <v>5169</v>
      </c>
      <c r="D11" s="8" t="s">
        <v>11</v>
      </c>
      <c r="E11" s="7">
        <v>33191</v>
      </c>
      <c r="F11" s="27" t="s">
        <v>472</v>
      </c>
      <c r="G11" s="7">
        <v>214</v>
      </c>
      <c r="H11" s="9">
        <v>0</v>
      </c>
      <c r="I11" s="9">
        <v>722</v>
      </c>
      <c r="J11" s="10"/>
      <c r="K11" t="str">
        <f t="shared" si="0"/>
        <v>5</v>
      </c>
    </row>
    <row r="12" spans="1:11" x14ac:dyDescent="0.2">
      <c r="A12" s="7">
        <v>3349</v>
      </c>
      <c r="B12" s="8" t="s">
        <v>182</v>
      </c>
      <c r="C12" s="7">
        <v>5139</v>
      </c>
      <c r="D12" s="8" t="s">
        <v>392</v>
      </c>
      <c r="E12" s="7"/>
      <c r="F12" s="23" t="s">
        <v>183</v>
      </c>
      <c r="G12" s="7"/>
      <c r="H12" s="9">
        <v>450</v>
      </c>
      <c r="I12" s="9">
        <v>450</v>
      </c>
      <c r="J12" s="10">
        <v>450</v>
      </c>
      <c r="K12" t="str">
        <f t="shared" si="0"/>
        <v>5</v>
      </c>
    </row>
    <row r="13" spans="1:11" x14ac:dyDescent="0.2">
      <c r="A13" s="7">
        <v>3399</v>
      </c>
      <c r="B13" s="8" t="s">
        <v>85</v>
      </c>
      <c r="C13" s="7">
        <v>5021</v>
      </c>
      <c r="D13" s="8" t="s">
        <v>14</v>
      </c>
      <c r="E13" s="7">
        <v>2016</v>
      </c>
      <c r="F13" s="23" t="s">
        <v>517</v>
      </c>
      <c r="G13" s="7"/>
      <c r="H13" s="9">
        <v>0</v>
      </c>
      <c r="I13" s="9">
        <v>3</v>
      </c>
      <c r="J13" s="10"/>
      <c r="K13" t="str">
        <f t="shared" si="0"/>
        <v>5</v>
      </c>
    </row>
    <row r="14" spans="1:11" x14ac:dyDescent="0.2">
      <c r="A14" s="7">
        <v>3399</v>
      </c>
      <c r="B14" s="8" t="s">
        <v>85</v>
      </c>
      <c r="C14" s="7">
        <v>5139</v>
      </c>
      <c r="D14" s="8" t="s">
        <v>392</v>
      </c>
      <c r="E14" s="7">
        <v>2016</v>
      </c>
      <c r="F14" s="23" t="s">
        <v>518</v>
      </c>
      <c r="G14" s="7"/>
      <c r="H14" s="9">
        <v>0</v>
      </c>
      <c r="I14" s="9">
        <v>2</v>
      </c>
      <c r="J14" s="10"/>
      <c r="K14" t="str">
        <f t="shared" si="0"/>
        <v>5</v>
      </c>
    </row>
    <row r="15" spans="1:11" x14ac:dyDescent="0.2">
      <c r="A15" s="7">
        <v>3399</v>
      </c>
      <c r="B15" s="8" t="s">
        <v>85</v>
      </c>
      <c r="C15" s="7">
        <v>5169</v>
      </c>
      <c r="D15" s="8" t="s">
        <v>11</v>
      </c>
      <c r="E15" s="7">
        <v>2016</v>
      </c>
      <c r="F15" s="23" t="s">
        <v>178</v>
      </c>
      <c r="G15" s="7"/>
      <c r="H15" s="9">
        <v>80</v>
      </c>
      <c r="I15" s="9">
        <v>66</v>
      </c>
      <c r="J15" s="10"/>
      <c r="K15" t="str">
        <f t="shared" si="0"/>
        <v>5</v>
      </c>
    </row>
    <row r="16" spans="1:11" x14ac:dyDescent="0.2">
      <c r="A16" s="7">
        <v>3399</v>
      </c>
      <c r="B16" s="8" t="s">
        <v>85</v>
      </c>
      <c r="C16" s="7">
        <v>5169</v>
      </c>
      <c r="D16" s="8" t="s">
        <v>11</v>
      </c>
      <c r="E16" s="7">
        <v>33992</v>
      </c>
      <c r="F16" s="63" t="s">
        <v>926</v>
      </c>
      <c r="G16" s="7"/>
      <c r="H16" s="9">
        <v>60</v>
      </c>
      <c r="I16" s="9">
        <v>60</v>
      </c>
      <c r="J16" s="10">
        <v>150</v>
      </c>
      <c r="K16" t="str">
        <f t="shared" si="0"/>
        <v>5</v>
      </c>
    </row>
    <row r="17" spans="1:13" x14ac:dyDescent="0.2">
      <c r="A17" s="7">
        <v>3399</v>
      </c>
      <c r="B17" s="8" t="s">
        <v>85</v>
      </c>
      <c r="C17" s="7">
        <v>5169</v>
      </c>
      <c r="D17" s="8" t="s">
        <v>11</v>
      </c>
      <c r="E17" s="7">
        <v>33993</v>
      </c>
      <c r="F17" s="23" t="s">
        <v>624</v>
      </c>
      <c r="G17" s="7"/>
      <c r="H17" s="9">
        <v>80</v>
      </c>
      <c r="I17" s="9">
        <v>0</v>
      </c>
      <c r="J17" s="10"/>
      <c r="K17" t="str">
        <f t="shared" si="0"/>
        <v>5</v>
      </c>
    </row>
    <row r="18" spans="1:13" x14ac:dyDescent="0.2">
      <c r="A18" s="7">
        <v>3399</v>
      </c>
      <c r="B18" s="8" t="s">
        <v>85</v>
      </c>
      <c r="C18" s="7">
        <v>5175</v>
      </c>
      <c r="D18" s="8" t="s">
        <v>149</v>
      </c>
      <c r="E18" s="7">
        <v>2016</v>
      </c>
      <c r="F18" s="23" t="s">
        <v>519</v>
      </c>
      <c r="G18" s="7"/>
      <c r="H18" s="9">
        <v>0</v>
      </c>
      <c r="I18" s="9">
        <v>9.6999999999999993</v>
      </c>
      <c r="J18" s="10"/>
      <c r="K18" t="str">
        <f t="shared" si="0"/>
        <v>5</v>
      </c>
    </row>
    <row r="19" spans="1:13" x14ac:dyDescent="0.2">
      <c r="A19" s="7">
        <v>3399</v>
      </c>
      <c r="B19" s="8" t="s">
        <v>85</v>
      </c>
      <c r="C19" s="7">
        <v>5194</v>
      </c>
      <c r="D19" s="8" t="s">
        <v>150</v>
      </c>
      <c r="E19" s="7">
        <v>2016</v>
      </c>
      <c r="F19" s="23" t="s">
        <v>520</v>
      </c>
      <c r="G19" s="7"/>
      <c r="H19" s="9">
        <v>0</v>
      </c>
      <c r="I19" s="9">
        <v>16</v>
      </c>
      <c r="J19" s="10"/>
      <c r="K19" t="str">
        <f t="shared" si="0"/>
        <v>5</v>
      </c>
    </row>
    <row r="20" spans="1:13" x14ac:dyDescent="0.2">
      <c r="A20" s="7">
        <v>3421</v>
      </c>
      <c r="B20" s="8" t="s">
        <v>87</v>
      </c>
      <c r="C20" s="7">
        <v>5229</v>
      </c>
      <c r="D20" s="8" t="s">
        <v>389</v>
      </c>
      <c r="E20" s="7">
        <v>401</v>
      </c>
      <c r="F20" s="23" t="s">
        <v>185</v>
      </c>
      <c r="G20" s="7"/>
      <c r="H20" s="9">
        <v>400</v>
      </c>
      <c r="I20" s="9">
        <v>400</v>
      </c>
      <c r="J20" s="10">
        <v>400</v>
      </c>
      <c r="K20" t="str">
        <f t="shared" si="0"/>
        <v>5</v>
      </c>
    </row>
    <row r="21" spans="1:13" x14ac:dyDescent="0.2">
      <c r="A21" s="7">
        <v>3429</v>
      </c>
      <c r="B21" s="8" t="s">
        <v>89</v>
      </c>
      <c r="C21" s="7">
        <v>5229</v>
      </c>
      <c r="D21" s="8" t="s">
        <v>389</v>
      </c>
      <c r="E21" s="7">
        <v>404</v>
      </c>
      <c r="F21" s="8" t="s">
        <v>186</v>
      </c>
      <c r="G21" s="7"/>
      <c r="H21" s="9">
        <v>1000</v>
      </c>
      <c r="I21" s="9">
        <v>700</v>
      </c>
      <c r="J21" s="10">
        <v>700</v>
      </c>
      <c r="K21" t="str">
        <f t="shared" si="0"/>
        <v>5</v>
      </c>
    </row>
    <row r="22" spans="1:13" x14ac:dyDescent="0.2">
      <c r="A22" s="7">
        <v>3599</v>
      </c>
      <c r="B22" s="8" t="s">
        <v>625</v>
      </c>
      <c r="C22" s="7">
        <v>6313</v>
      </c>
      <c r="D22" s="8" t="s">
        <v>626</v>
      </c>
      <c r="E22" s="7"/>
      <c r="F22" s="23" t="s">
        <v>627</v>
      </c>
      <c r="G22" s="7"/>
      <c r="H22" s="9">
        <v>0</v>
      </c>
      <c r="I22" s="9">
        <v>300</v>
      </c>
      <c r="J22" s="10"/>
      <c r="K22" t="str">
        <f t="shared" si="0"/>
        <v>6</v>
      </c>
    </row>
    <row r="23" spans="1:13" x14ac:dyDescent="0.2">
      <c r="A23" s="7">
        <v>3639</v>
      </c>
      <c r="B23" s="8" t="s">
        <v>35</v>
      </c>
      <c r="C23" s="7">
        <v>5321</v>
      </c>
      <c r="D23" s="8" t="s">
        <v>628</v>
      </c>
      <c r="E23" s="7">
        <v>3639100</v>
      </c>
      <c r="F23" s="23" t="s">
        <v>629</v>
      </c>
      <c r="G23" s="7"/>
      <c r="H23" s="9">
        <v>0</v>
      </c>
      <c r="I23" s="9">
        <v>600</v>
      </c>
      <c r="J23" s="10"/>
      <c r="K23" t="str">
        <f t="shared" si="0"/>
        <v>5</v>
      </c>
    </row>
    <row r="24" spans="1:13" x14ac:dyDescent="0.2">
      <c r="A24" s="7">
        <v>3900</v>
      </c>
      <c r="B24" s="8" t="s">
        <v>142</v>
      </c>
      <c r="C24" s="7">
        <v>5229</v>
      </c>
      <c r="D24" s="8" t="s">
        <v>389</v>
      </c>
      <c r="E24" s="7">
        <v>1408</v>
      </c>
      <c r="F24" s="26" t="s">
        <v>187</v>
      </c>
      <c r="G24" s="7"/>
      <c r="H24" s="9">
        <v>400</v>
      </c>
      <c r="I24" s="9">
        <v>400</v>
      </c>
      <c r="J24" s="10">
        <v>400</v>
      </c>
      <c r="K24" t="str">
        <f t="shared" si="0"/>
        <v>5</v>
      </c>
      <c r="M24" s="24"/>
    </row>
    <row r="25" spans="1:13" x14ac:dyDescent="0.2">
      <c r="A25" s="7">
        <v>6171</v>
      </c>
      <c r="B25" s="8" t="s">
        <v>23</v>
      </c>
      <c r="C25" s="7">
        <v>5139</v>
      </c>
      <c r="D25" s="8" t="s">
        <v>392</v>
      </c>
      <c r="E25" s="7">
        <v>61711</v>
      </c>
      <c r="F25" s="23" t="s">
        <v>473</v>
      </c>
      <c r="G25" s="7"/>
      <c r="H25" s="9">
        <v>0</v>
      </c>
      <c r="I25" s="9">
        <v>44.1</v>
      </c>
      <c r="J25" s="10"/>
      <c r="K25" t="str">
        <f t="shared" si="0"/>
        <v>5</v>
      </c>
    </row>
    <row r="26" spans="1:13" x14ac:dyDescent="0.2">
      <c r="A26" s="7">
        <v>6171</v>
      </c>
      <c r="B26" s="8" t="s">
        <v>23</v>
      </c>
      <c r="C26" s="7">
        <v>5162</v>
      </c>
      <c r="D26" s="8" t="s">
        <v>19</v>
      </c>
      <c r="E26" s="7"/>
      <c r="F26" s="23" t="s">
        <v>188</v>
      </c>
      <c r="G26" s="7"/>
      <c r="H26" s="9">
        <v>60</v>
      </c>
      <c r="I26" s="9">
        <v>60</v>
      </c>
      <c r="J26" s="10"/>
      <c r="K26" t="str">
        <f t="shared" si="0"/>
        <v>5</v>
      </c>
    </row>
    <row r="27" spans="1:13" x14ac:dyDescent="0.2">
      <c r="A27" s="7">
        <v>6171</v>
      </c>
      <c r="B27" s="8" t="s">
        <v>23</v>
      </c>
      <c r="C27" s="7">
        <v>5169</v>
      </c>
      <c r="D27" s="8" t="s">
        <v>11</v>
      </c>
      <c r="E27" s="7">
        <v>61711</v>
      </c>
      <c r="F27" s="8" t="s">
        <v>189</v>
      </c>
      <c r="G27" s="7"/>
      <c r="H27" s="9">
        <v>600</v>
      </c>
      <c r="I27" s="9">
        <v>401.2</v>
      </c>
      <c r="J27" s="10">
        <v>380</v>
      </c>
      <c r="K27" t="str">
        <f t="shared" si="0"/>
        <v>5</v>
      </c>
    </row>
    <row r="28" spans="1:13" x14ac:dyDescent="0.2">
      <c r="A28" s="7">
        <v>6171</v>
      </c>
      <c r="B28" s="8" t="s">
        <v>23</v>
      </c>
      <c r="C28" s="7">
        <v>5175</v>
      </c>
      <c r="D28" s="8" t="s">
        <v>149</v>
      </c>
      <c r="E28" s="7">
        <v>61711</v>
      </c>
      <c r="F28" s="57" t="s">
        <v>521</v>
      </c>
      <c r="G28" s="7"/>
      <c r="H28" s="9">
        <v>0</v>
      </c>
      <c r="I28" s="9">
        <v>0.5</v>
      </c>
      <c r="J28" s="10"/>
      <c r="K28" t="str">
        <f t="shared" si="0"/>
        <v>5</v>
      </c>
    </row>
    <row r="29" spans="1:13" x14ac:dyDescent="0.2">
      <c r="A29" s="7">
        <v>6171</v>
      </c>
      <c r="B29" s="8" t="s">
        <v>23</v>
      </c>
      <c r="C29" s="7">
        <v>5194</v>
      </c>
      <c r="D29" s="8" t="s">
        <v>150</v>
      </c>
      <c r="E29" s="7">
        <v>61711</v>
      </c>
      <c r="F29" s="23" t="s">
        <v>630</v>
      </c>
      <c r="G29" s="7"/>
      <c r="H29" s="9">
        <v>0</v>
      </c>
      <c r="I29" s="9">
        <v>29.2</v>
      </c>
      <c r="J29" s="10"/>
      <c r="K29" t="str">
        <f t="shared" si="0"/>
        <v>5</v>
      </c>
    </row>
    <row r="30" spans="1:13" x14ac:dyDescent="0.2">
      <c r="A30" s="7">
        <v>6171</v>
      </c>
      <c r="B30" s="8" t="s">
        <v>23</v>
      </c>
      <c r="C30" s="7">
        <v>5492</v>
      </c>
      <c r="D30" s="8" t="s">
        <v>184</v>
      </c>
      <c r="E30" s="7">
        <v>61711</v>
      </c>
      <c r="F30" s="23" t="s">
        <v>631</v>
      </c>
      <c r="G30" s="7"/>
      <c r="H30" s="9">
        <v>0</v>
      </c>
      <c r="I30" s="9">
        <v>25</v>
      </c>
      <c r="J30" s="10"/>
      <c r="K30" t="str">
        <f t="shared" si="0"/>
        <v>5</v>
      </c>
    </row>
    <row r="31" spans="1:13" x14ac:dyDescent="0.2">
      <c r="A31" s="7">
        <v>6171</v>
      </c>
      <c r="B31" s="8" t="s">
        <v>23</v>
      </c>
      <c r="C31" s="7">
        <v>5492</v>
      </c>
      <c r="D31" s="8" t="s">
        <v>184</v>
      </c>
      <c r="E31" s="7">
        <v>61712</v>
      </c>
      <c r="F31" s="23" t="s">
        <v>190</v>
      </c>
      <c r="G31" s="7"/>
      <c r="H31" s="9">
        <v>150</v>
      </c>
      <c r="I31" s="9">
        <v>150</v>
      </c>
      <c r="J31" s="10">
        <v>150</v>
      </c>
      <c r="K31" t="str">
        <f t="shared" si="0"/>
        <v>5</v>
      </c>
    </row>
    <row r="32" spans="1:13" x14ac:dyDescent="0.2">
      <c r="A32" s="7">
        <v>6223</v>
      </c>
      <c r="B32" s="8" t="s">
        <v>179</v>
      </c>
      <c r="C32" s="7">
        <v>5169</v>
      </c>
      <c r="D32" s="8" t="s">
        <v>11</v>
      </c>
      <c r="E32" s="7"/>
      <c r="F32" s="8" t="s">
        <v>191</v>
      </c>
      <c r="G32" s="7"/>
      <c r="H32" s="9">
        <v>150</v>
      </c>
      <c r="I32" s="9">
        <v>50</v>
      </c>
      <c r="J32" s="10">
        <v>100</v>
      </c>
      <c r="K32" t="str">
        <f t="shared" si="0"/>
        <v>5</v>
      </c>
    </row>
    <row r="33" spans="1:12" x14ac:dyDescent="0.2">
      <c r="A33" s="7">
        <v>6409</v>
      </c>
      <c r="B33" s="8" t="s">
        <v>192</v>
      </c>
      <c r="C33" s="7">
        <v>5901</v>
      </c>
      <c r="D33" s="8" t="s">
        <v>193</v>
      </c>
      <c r="E33" s="7"/>
      <c r="F33" s="8" t="s">
        <v>194</v>
      </c>
      <c r="G33" s="7"/>
      <c r="H33" s="9">
        <v>0</v>
      </c>
      <c r="I33" s="9">
        <v>16189.2</v>
      </c>
      <c r="J33" s="10"/>
      <c r="K33" t="str">
        <f t="shared" si="0"/>
        <v>5</v>
      </c>
    </row>
    <row r="34" spans="1:12" x14ac:dyDescent="0.2">
      <c r="A34" s="33" t="s">
        <v>357</v>
      </c>
      <c r="B34" s="34"/>
      <c r="C34" s="33"/>
      <c r="D34" s="34"/>
      <c r="E34" s="33"/>
      <c r="F34" s="34"/>
      <c r="G34" s="33"/>
      <c r="H34" s="35">
        <f>SUM(H9:H33)</f>
        <v>3470</v>
      </c>
      <c r="I34" s="35">
        <f>SUM(I9:I33)</f>
        <v>20917.900000000001</v>
      </c>
      <c r="J34" s="35">
        <f>SUM(J9:J33)</f>
        <v>2770</v>
      </c>
      <c r="K34" t="str">
        <f t="shared" si="0"/>
        <v/>
      </c>
      <c r="L34" s="24"/>
    </row>
    <row r="35" spans="1:12" x14ac:dyDescent="0.2">
      <c r="A35" s="11" t="s">
        <v>358</v>
      </c>
      <c r="B35" s="12"/>
      <c r="C35" s="11"/>
      <c r="D35" s="12"/>
      <c r="E35" s="11"/>
      <c r="F35" s="12"/>
      <c r="G35" s="11"/>
      <c r="H35" s="13">
        <f>SUM(H8)</f>
        <v>70</v>
      </c>
      <c r="I35" s="13">
        <f>SUM(I8)</f>
        <v>837</v>
      </c>
      <c r="J35" s="13">
        <f>SUM(J8)</f>
        <v>0</v>
      </c>
      <c r="K35" t="str">
        <f t="shared" si="0"/>
        <v/>
      </c>
    </row>
    <row r="36" spans="1:12" x14ac:dyDescent="0.2">
      <c r="A36" s="11" t="s">
        <v>359</v>
      </c>
      <c r="B36" s="12"/>
      <c r="C36" s="11"/>
      <c r="D36" s="12"/>
      <c r="E36" s="11"/>
      <c r="F36" s="12"/>
      <c r="G36" s="11"/>
      <c r="H36" s="13">
        <f>SUM(H34)</f>
        <v>3470</v>
      </c>
      <c r="I36" s="13">
        <f t="shared" ref="I36:J36" si="1">SUM(I34)</f>
        <v>20917.900000000001</v>
      </c>
      <c r="J36" s="13">
        <f t="shared" si="1"/>
        <v>2770</v>
      </c>
      <c r="K36" t="str">
        <f t="shared" si="0"/>
        <v/>
      </c>
    </row>
    <row r="37" spans="1:12" x14ac:dyDescent="0.2">
      <c r="A37" s="11" t="s">
        <v>360</v>
      </c>
      <c r="B37" s="12"/>
      <c r="C37" s="11"/>
      <c r="D37" s="12"/>
      <c r="E37" s="11"/>
      <c r="F37" s="12"/>
      <c r="G37" s="11"/>
      <c r="H37" s="13">
        <f>H35-H36</f>
        <v>-3400</v>
      </c>
      <c r="I37" s="13">
        <f t="shared" ref="I37:J37" si="2">I35-I36</f>
        <v>-20080.900000000001</v>
      </c>
      <c r="J37" s="13">
        <f t="shared" si="2"/>
        <v>-2770</v>
      </c>
      <c r="K37" t="str">
        <f t="shared" si="0"/>
        <v/>
      </c>
    </row>
    <row r="38" spans="1:12" s="15" customFormat="1" ht="15.6" customHeight="1" x14ac:dyDescent="0.2">
      <c r="A38" s="100" t="s">
        <v>198</v>
      </c>
      <c r="B38" s="100"/>
      <c r="C38" s="100"/>
      <c r="D38" s="100"/>
      <c r="E38" s="100"/>
      <c r="F38" s="100"/>
      <c r="G38" s="100"/>
      <c r="H38" s="100"/>
      <c r="I38" s="100"/>
      <c r="J38" s="101"/>
      <c r="K38" t="str">
        <f t="shared" si="0"/>
        <v/>
      </c>
    </row>
    <row r="39" spans="1:12" x14ac:dyDescent="0.2">
      <c r="A39" s="7"/>
      <c r="B39" s="8"/>
      <c r="C39" s="7">
        <v>4116</v>
      </c>
      <c r="D39" s="8" t="s">
        <v>386</v>
      </c>
      <c r="E39" s="7"/>
      <c r="F39" s="23" t="s">
        <v>632</v>
      </c>
      <c r="G39" s="7">
        <v>33063</v>
      </c>
      <c r="H39" s="9">
        <v>0</v>
      </c>
      <c r="I39" s="9">
        <v>1140.0999999999999</v>
      </c>
      <c r="J39" s="10"/>
      <c r="K39" t="str">
        <f t="shared" si="0"/>
        <v>4</v>
      </c>
    </row>
    <row r="40" spans="1:12" x14ac:dyDescent="0.2">
      <c r="A40" s="33" t="s">
        <v>361</v>
      </c>
      <c r="B40" s="34"/>
      <c r="C40" s="33"/>
      <c r="D40" s="34"/>
      <c r="E40" s="33"/>
      <c r="F40" s="34"/>
      <c r="G40" s="33"/>
      <c r="H40" s="35">
        <f>SUM(H39)</f>
        <v>0</v>
      </c>
      <c r="I40" s="35">
        <f t="shared" ref="I40:J40" si="3">SUM(I39)</f>
        <v>1140.0999999999999</v>
      </c>
      <c r="J40" s="35">
        <f t="shared" si="3"/>
        <v>0</v>
      </c>
      <c r="K40" t="str">
        <f t="shared" si="0"/>
        <v/>
      </c>
    </row>
    <row r="41" spans="1:12" x14ac:dyDescent="0.2">
      <c r="A41" s="7">
        <v>3299</v>
      </c>
      <c r="B41" s="8" t="s">
        <v>196</v>
      </c>
      <c r="C41" s="7">
        <v>5011</v>
      </c>
      <c r="D41" s="8" t="s">
        <v>393</v>
      </c>
      <c r="E41" s="7"/>
      <c r="F41" s="23" t="s">
        <v>633</v>
      </c>
      <c r="G41" s="7">
        <v>33063</v>
      </c>
      <c r="H41" s="9">
        <v>0</v>
      </c>
      <c r="I41" s="9">
        <v>1518.4</v>
      </c>
      <c r="J41" s="10"/>
      <c r="K41" t="str">
        <f t="shared" si="0"/>
        <v>5</v>
      </c>
    </row>
    <row r="42" spans="1:12" x14ac:dyDescent="0.2">
      <c r="A42" s="7">
        <v>3299</v>
      </c>
      <c r="B42" s="8" t="s">
        <v>196</v>
      </c>
      <c r="C42" s="7">
        <v>5011</v>
      </c>
      <c r="D42" s="8" t="s">
        <v>393</v>
      </c>
      <c r="E42" s="7">
        <v>33063</v>
      </c>
      <c r="F42" s="8" t="s">
        <v>197</v>
      </c>
      <c r="G42" s="7"/>
      <c r="H42" s="9">
        <v>120</v>
      </c>
      <c r="I42" s="9">
        <v>78.3</v>
      </c>
      <c r="J42" s="10">
        <v>230</v>
      </c>
      <c r="K42" t="str">
        <f t="shared" si="0"/>
        <v>5</v>
      </c>
    </row>
    <row r="43" spans="1:12" x14ac:dyDescent="0.2">
      <c r="A43" s="7">
        <v>3299</v>
      </c>
      <c r="B43" s="8" t="s">
        <v>196</v>
      </c>
      <c r="C43" s="7">
        <v>5011</v>
      </c>
      <c r="D43" s="8" t="s">
        <v>393</v>
      </c>
      <c r="E43" s="7">
        <v>330631</v>
      </c>
      <c r="F43" s="23" t="s">
        <v>634</v>
      </c>
      <c r="G43" s="7">
        <v>33063</v>
      </c>
      <c r="H43" s="9">
        <v>0</v>
      </c>
      <c r="I43" s="9">
        <v>259.8</v>
      </c>
      <c r="J43" s="10"/>
      <c r="K43" t="str">
        <f t="shared" si="0"/>
        <v>5</v>
      </c>
    </row>
    <row r="44" spans="1:12" x14ac:dyDescent="0.2">
      <c r="A44" s="7">
        <v>3299</v>
      </c>
      <c r="B44" s="8" t="s">
        <v>196</v>
      </c>
      <c r="C44" s="7">
        <v>5021</v>
      </c>
      <c r="D44" s="8" t="s">
        <v>14</v>
      </c>
      <c r="E44" s="7"/>
      <c r="F44" s="23" t="s">
        <v>635</v>
      </c>
      <c r="G44" s="7">
        <v>33063</v>
      </c>
      <c r="H44" s="9">
        <v>0</v>
      </c>
      <c r="I44" s="9">
        <v>65.5</v>
      </c>
      <c r="J44" s="10"/>
      <c r="K44" t="str">
        <f t="shared" si="0"/>
        <v>5</v>
      </c>
    </row>
    <row r="45" spans="1:12" x14ac:dyDescent="0.2">
      <c r="A45" s="7">
        <v>3299</v>
      </c>
      <c r="B45" s="8" t="s">
        <v>196</v>
      </c>
      <c r="C45" s="7">
        <v>5021</v>
      </c>
      <c r="D45" s="8" t="s">
        <v>14</v>
      </c>
      <c r="E45" s="7">
        <v>33063</v>
      </c>
      <c r="F45" s="8" t="s">
        <v>636</v>
      </c>
      <c r="G45" s="7"/>
      <c r="H45" s="9">
        <v>0</v>
      </c>
      <c r="I45" s="9">
        <v>8.9</v>
      </c>
      <c r="J45" s="10"/>
      <c r="K45" t="str">
        <f t="shared" si="0"/>
        <v>5</v>
      </c>
    </row>
    <row r="46" spans="1:12" x14ac:dyDescent="0.2">
      <c r="A46" s="7">
        <v>3299</v>
      </c>
      <c r="B46" s="8" t="s">
        <v>196</v>
      </c>
      <c r="C46" s="7">
        <v>5021</v>
      </c>
      <c r="D46" s="8" t="s">
        <v>14</v>
      </c>
      <c r="E46" s="7">
        <v>330631</v>
      </c>
      <c r="F46" s="8" t="s">
        <v>637</v>
      </c>
      <c r="G46" s="7">
        <v>33063</v>
      </c>
      <c r="H46" s="9">
        <v>0</v>
      </c>
      <c r="I46" s="9">
        <v>102.3</v>
      </c>
      <c r="J46" s="10"/>
      <c r="K46" t="str">
        <f t="shared" si="0"/>
        <v>5</v>
      </c>
    </row>
    <row r="47" spans="1:12" x14ac:dyDescent="0.2">
      <c r="A47" s="7">
        <v>3299</v>
      </c>
      <c r="B47" s="8" t="s">
        <v>196</v>
      </c>
      <c r="C47" s="7">
        <v>5031</v>
      </c>
      <c r="D47" s="8" t="s">
        <v>385</v>
      </c>
      <c r="E47" s="7"/>
      <c r="F47" s="8" t="s">
        <v>638</v>
      </c>
      <c r="G47" s="7">
        <v>33063</v>
      </c>
      <c r="H47" s="9">
        <v>0</v>
      </c>
      <c r="I47" s="9">
        <v>205.1</v>
      </c>
      <c r="J47" s="10"/>
      <c r="K47" t="str">
        <f t="shared" si="0"/>
        <v>5</v>
      </c>
    </row>
    <row r="48" spans="1:12" x14ac:dyDescent="0.2">
      <c r="A48" s="7">
        <v>3299</v>
      </c>
      <c r="B48" s="8" t="s">
        <v>196</v>
      </c>
      <c r="C48" s="7">
        <v>5031</v>
      </c>
      <c r="D48" s="8" t="s">
        <v>385</v>
      </c>
      <c r="E48" s="7">
        <v>33063</v>
      </c>
      <c r="F48" s="23" t="s">
        <v>639</v>
      </c>
      <c r="G48" s="7"/>
      <c r="H48" s="9">
        <v>0</v>
      </c>
      <c r="I48" s="9">
        <v>14.2</v>
      </c>
      <c r="J48" s="10"/>
      <c r="K48" t="str">
        <f t="shared" si="0"/>
        <v>5</v>
      </c>
    </row>
    <row r="49" spans="1:11" x14ac:dyDescent="0.2">
      <c r="A49" s="7">
        <v>3299</v>
      </c>
      <c r="B49" s="8" t="s">
        <v>196</v>
      </c>
      <c r="C49" s="7">
        <v>5031</v>
      </c>
      <c r="D49" s="8" t="s">
        <v>385</v>
      </c>
      <c r="E49" s="7">
        <v>330631</v>
      </c>
      <c r="F49" s="23" t="s">
        <v>640</v>
      </c>
      <c r="G49" s="7">
        <v>33063</v>
      </c>
      <c r="H49" s="9">
        <v>0</v>
      </c>
      <c r="I49" s="9">
        <v>64.099999999999994</v>
      </c>
      <c r="J49" s="10"/>
      <c r="K49" t="str">
        <f t="shared" si="0"/>
        <v>5</v>
      </c>
    </row>
    <row r="50" spans="1:11" x14ac:dyDescent="0.2">
      <c r="A50" s="7">
        <v>3299</v>
      </c>
      <c r="B50" s="8" t="s">
        <v>196</v>
      </c>
      <c r="C50" s="7">
        <v>5032</v>
      </c>
      <c r="D50" s="8" t="s">
        <v>387</v>
      </c>
      <c r="E50" s="7"/>
      <c r="F50" s="8" t="s">
        <v>641</v>
      </c>
      <c r="G50" s="7">
        <v>33063</v>
      </c>
      <c r="H50" s="9">
        <v>0</v>
      </c>
      <c r="I50" s="9">
        <v>74.400000000000006</v>
      </c>
      <c r="J50" s="10"/>
      <c r="K50" t="str">
        <f t="shared" si="0"/>
        <v>5</v>
      </c>
    </row>
    <row r="51" spans="1:11" x14ac:dyDescent="0.2">
      <c r="A51" s="7">
        <v>3299</v>
      </c>
      <c r="B51" s="8" t="s">
        <v>196</v>
      </c>
      <c r="C51" s="7">
        <v>5032</v>
      </c>
      <c r="D51" s="8" t="s">
        <v>387</v>
      </c>
      <c r="E51" s="7">
        <v>33063</v>
      </c>
      <c r="F51" s="23" t="s">
        <v>642</v>
      </c>
      <c r="G51" s="7"/>
      <c r="H51" s="9">
        <v>0</v>
      </c>
      <c r="I51" s="9">
        <v>5.2</v>
      </c>
      <c r="J51" s="10"/>
      <c r="K51" t="str">
        <f t="shared" si="0"/>
        <v>5</v>
      </c>
    </row>
    <row r="52" spans="1:11" x14ac:dyDescent="0.2">
      <c r="A52" s="7">
        <v>3299</v>
      </c>
      <c r="B52" s="8" t="s">
        <v>196</v>
      </c>
      <c r="C52" s="7">
        <v>5032</v>
      </c>
      <c r="D52" s="8" t="s">
        <v>387</v>
      </c>
      <c r="E52" s="7">
        <v>330631</v>
      </c>
      <c r="F52" s="23" t="s">
        <v>643</v>
      </c>
      <c r="G52" s="7">
        <v>33063</v>
      </c>
      <c r="H52" s="9">
        <v>0</v>
      </c>
      <c r="I52" s="9">
        <v>23.5</v>
      </c>
      <c r="J52" s="10"/>
      <c r="K52" t="str">
        <f t="shared" si="0"/>
        <v>5</v>
      </c>
    </row>
    <row r="53" spans="1:11" x14ac:dyDescent="0.2">
      <c r="A53" s="7">
        <v>3299</v>
      </c>
      <c r="B53" s="8" t="s">
        <v>196</v>
      </c>
      <c r="C53" s="7">
        <v>5038</v>
      </c>
      <c r="D53" s="8" t="s">
        <v>144</v>
      </c>
      <c r="E53" s="7">
        <v>33063</v>
      </c>
      <c r="F53" s="8" t="s">
        <v>644</v>
      </c>
      <c r="G53" s="7"/>
      <c r="H53" s="9">
        <v>0</v>
      </c>
      <c r="I53" s="9">
        <v>5</v>
      </c>
      <c r="J53" s="10"/>
      <c r="K53" t="str">
        <f t="shared" ref="K53:K73" si="4">LEFT(C53,1)</f>
        <v>5</v>
      </c>
    </row>
    <row r="54" spans="1:11" x14ac:dyDescent="0.2">
      <c r="A54" s="7">
        <v>3299</v>
      </c>
      <c r="B54" s="8" t="s">
        <v>196</v>
      </c>
      <c r="C54" s="7">
        <v>5139</v>
      </c>
      <c r="D54" s="8" t="s">
        <v>392</v>
      </c>
      <c r="E54" s="7">
        <v>33063</v>
      </c>
      <c r="F54" s="23" t="s">
        <v>645</v>
      </c>
      <c r="G54" s="7"/>
      <c r="H54" s="9">
        <v>0</v>
      </c>
      <c r="I54" s="9">
        <v>0.9</v>
      </c>
      <c r="J54" s="10"/>
      <c r="K54" t="str">
        <f t="shared" si="4"/>
        <v>5</v>
      </c>
    </row>
    <row r="55" spans="1:11" x14ac:dyDescent="0.2">
      <c r="A55" s="7">
        <v>3299</v>
      </c>
      <c r="B55" s="8" t="s">
        <v>196</v>
      </c>
      <c r="C55" s="7">
        <v>5139</v>
      </c>
      <c r="D55" s="8" t="s">
        <v>392</v>
      </c>
      <c r="E55" s="7">
        <v>330631</v>
      </c>
      <c r="F55" s="8" t="s">
        <v>646</v>
      </c>
      <c r="G55" s="7">
        <v>33063</v>
      </c>
      <c r="H55" s="9">
        <v>0</v>
      </c>
      <c r="I55" s="9">
        <v>17.100000000000001</v>
      </c>
      <c r="J55" s="10"/>
      <c r="K55" t="str">
        <f t="shared" si="4"/>
        <v>5</v>
      </c>
    </row>
    <row r="56" spans="1:11" x14ac:dyDescent="0.2">
      <c r="A56" s="7">
        <v>3299</v>
      </c>
      <c r="B56" s="8" t="s">
        <v>196</v>
      </c>
      <c r="C56" s="7">
        <v>5167</v>
      </c>
      <c r="D56" s="8" t="s">
        <v>99</v>
      </c>
      <c r="E56" s="7">
        <v>33063</v>
      </c>
      <c r="F56" s="23" t="s">
        <v>647</v>
      </c>
      <c r="G56" s="7"/>
      <c r="H56" s="9">
        <v>0</v>
      </c>
      <c r="I56" s="9">
        <v>1.6</v>
      </c>
      <c r="J56" s="10"/>
      <c r="K56" t="str">
        <f t="shared" si="4"/>
        <v>5</v>
      </c>
    </row>
    <row r="57" spans="1:11" x14ac:dyDescent="0.2">
      <c r="A57" s="7">
        <v>3299</v>
      </c>
      <c r="B57" s="8" t="s">
        <v>196</v>
      </c>
      <c r="C57" s="7">
        <v>5167</v>
      </c>
      <c r="D57" s="8" t="s">
        <v>99</v>
      </c>
      <c r="E57" s="7">
        <v>330631</v>
      </c>
      <c r="F57" s="8" t="s">
        <v>648</v>
      </c>
      <c r="G57" s="7">
        <v>33063</v>
      </c>
      <c r="H57" s="9">
        <v>0</v>
      </c>
      <c r="I57" s="9">
        <v>30.2</v>
      </c>
      <c r="J57" s="10"/>
      <c r="K57" t="str">
        <f t="shared" si="4"/>
        <v>5</v>
      </c>
    </row>
    <row r="58" spans="1:11" x14ac:dyDescent="0.2">
      <c r="A58" s="7">
        <v>3299</v>
      </c>
      <c r="B58" s="8" t="s">
        <v>196</v>
      </c>
      <c r="C58" s="7">
        <v>5169</v>
      </c>
      <c r="D58" s="8" t="s">
        <v>11</v>
      </c>
      <c r="E58" s="7">
        <v>33063</v>
      </c>
      <c r="F58" s="23" t="s">
        <v>649</v>
      </c>
      <c r="G58" s="7"/>
      <c r="H58" s="9">
        <v>0</v>
      </c>
      <c r="I58" s="9">
        <v>5.0999999999999996</v>
      </c>
      <c r="J58" s="10"/>
      <c r="K58" t="str">
        <f t="shared" si="4"/>
        <v>5</v>
      </c>
    </row>
    <row r="59" spans="1:11" x14ac:dyDescent="0.2">
      <c r="A59" s="7">
        <v>3299</v>
      </c>
      <c r="B59" s="8" t="s">
        <v>196</v>
      </c>
      <c r="C59" s="7">
        <v>5169</v>
      </c>
      <c r="D59" s="8" t="s">
        <v>11</v>
      </c>
      <c r="E59" s="7">
        <v>330631</v>
      </c>
      <c r="F59" s="8" t="s">
        <v>650</v>
      </c>
      <c r="G59" s="7">
        <v>33063</v>
      </c>
      <c r="H59" s="9">
        <v>0</v>
      </c>
      <c r="I59" s="9">
        <v>95.5</v>
      </c>
      <c r="J59" s="10"/>
      <c r="K59" t="str">
        <f t="shared" si="4"/>
        <v>5</v>
      </c>
    </row>
    <row r="60" spans="1:11" x14ac:dyDescent="0.2">
      <c r="A60" s="7">
        <v>3299</v>
      </c>
      <c r="B60" s="8" t="s">
        <v>196</v>
      </c>
      <c r="C60" s="7">
        <v>5173</v>
      </c>
      <c r="D60" s="8" t="s">
        <v>508</v>
      </c>
      <c r="E60" s="7">
        <v>33063</v>
      </c>
      <c r="F60" s="23" t="s">
        <v>651</v>
      </c>
      <c r="G60" s="7"/>
      <c r="H60" s="9">
        <v>0</v>
      </c>
      <c r="I60" s="9">
        <v>0.7</v>
      </c>
      <c r="J60" s="10"/>
      <c r="K60" t="str">
        <f t="shared" si="4"/>
        <v>5</v>
      </c>
    </row>
    <row r="61" spans="1:11" x14ac:dyDescent="0.2">
      <c r="A61" s="7">
        <v>3299</v>
      </c>
      <c r="B61" s="8" t="s">
        <v>196</v>
      </c>
      <c r="C61" s="7">
        <v>5173</v>
      </c>
      <c r="D61" s="8" t="s">
        <v>508</v>
      </c>
      <c r="E61" s="7">
        <v>330631</v>
      </c>
      <c r="F61" s="8" t="s">
        <v>652</v>
      </c>
      <c r="G61" s="7">
        <v>33063</v>
      </c>
      <c r="H61" s="9">
        <v>0</v>
      </c>
      <c r="I61" s="9">
        <v>12.5</v>
      </c>
      <c r="J61" s="10"/>
      <c r="K61" t="str">
        <f t="shared" si="4"/>
        <v>5</v>
      </c>
    </row>
    <row r="62" spans="1:11" x14ac:dyDescent="0.2">
      <c r="A62" s="7">
        <v>3299</v>
      </c>
      <c r="B62" s="8" t="s">
        <v>196</v>
      </c>
      <c r="C62" s="7">
        <v>5175</v>
      </c>
      <c r="D62" s="8" t="s">
        <v>149</v>
      </c>
      <c r="E62" s="7">
        <v>33063</v>
      </c>
      <c r="F62" s="23" t="s">
        <v>653</v>
      </c>
      <c r="G62" s="7"/>
      <c r="H62" s="9">
        <v>0</v>
      </c>
      <c r="I62" s="9">
        <v>0.1</v>
      </c>
      <c r="J62" s="10"/>
      <c r="K62" t="str">
        <f t="shared" si="4"/>
        <v>5</v>
      </c>
    </row>
    <row r="63" spans="1:11" x14ac:dyDescent="0.2">
      <c r="A63" s="7">
        <v>3299</v>
      </c>
      <c r="B63" s="8" t="s">
        <v>196</v>
      </c>
      <c r="C63" s="7">
        <v>5175</v>
      </c>
      <c r="D63" s="8" t="s">
        <v>149</v>
      </c>
      <c r="E63" s="7">
        <v>330631</v>
      </c>
      <c r="F63" s="8" t="s">
        <v>654</v>
      </c>
      <c r="G63" s="7">
        <v>33063</v>
      </c>
      <c r="H63" s="9">
        <v>0</v>
      </c>
      <c r="I63" s="9">
        <v>1.6</v>
      </c>
      <c r="J63" s="10"/>
      <c r="K63" t="str">
        <f t="shared" si="4"/>
        <v>5</v>
      </c>
    </row>
    <row r="64" spans="1:11" x14ac:dyDescent="0.2">
      <c r="A64" s="33" t="s">
        <v>362</v>
      </c>
      <c r="B64" s="34"/>
      <c r="C64" s="33"/>
      <c r="D64" s="34"/>
      <c r="E64" s="33"/>
      <c r="F64" s="34"/>
      <c r="G64" s="33"/>
      <c r="H64" s="35">
        <f>SUM(H41:H63)</f>
        <v>120</v>
      </c>
      <c r="I64" s="35">
        <f>SUM(I41:I63)</f>
        <v>2589.9999999999991</v>
      </c>
      <c r="J64" s="35">
        <f>SUM(J41:J63)</f>
        <v>230</v>
      </c>
      <c r="K64" t="str">
        <f t="shared" si="4"/>
        <v/>
      </c>
    </row>
    <row r="65" spans="1:12" x14ac:dyDescent="0.2">
      <c r="A65" s="11" t="s">
        <v>363</v>
      </c>
      <c r="B65" s="12"/>
      <c r="C65" s="11"/>
      <c r="D65" s="12"/>
      <c r="E65" s="11"/>
      <c r="F65" s="12"/>
      <c r="G65" s="11"/>
      <c r="H65" s="13">
        <f>SUM(H40)</f>
        <v>0</v>
      </c>
      <c r="I65" s="13">
        <f>SUM(I40)</f>
        <v>1140.0999999999999</v>
      </c>
      <c r="J65" s="13">
        <f>SUM(J40)</f>
        <v>0</v>
      </c>
      <c r="K65" t="str">
        <f t="shared" si="4"/>
        <v/>
      </c>
    </row>
    <row r="66" spans="1:12" x14ac:dyDescent="0.2">
      <c r="A66" s="11" t="s">
        <v>364</v>
      </c>
      <c r="B66" s="12"/>
      <c r="C66" s="11"/>
      <c r="D66" s="12"/>
      <c r="E66" s="11"/>
      <c r="F66" s="12"/>
      <c r="G66" s="11"/>
      <c r="H66" s="13">
        <f>SUM(H64)</f>
        <v>120</v>
      </c>
      <c r="I66" s="13">
        <f t="shared" ref="I66:J66" si="5">SUM(I64)</f>
        <v>2589.9999999999991</v>
      </c>
      <c r="J66" s="13">
        <f t="shared" si="5"/>
        <v>230</v>
      </c>
      <c r="K66" t="str">
        <f t="shared" si="4"/>
        <v/>
      </c>
    </row>
    <row r="67" spans="1:12" x14ac:dyDescent="0.2">
      <c r="A67" s="11" t="s">
        <v>365</v>
      </c>
      <c r="B67" s="12"/>
      <c r="C67" s="11"/>
      <c r="D67" s="12"/>
      <c r="E67" s="11"/>
      <c r="F67" s="12"/>
      <c r="G67" s="11"/>
      <c r="H67" s="13">
        <f>H65-H66</f>
        <v>-120</v>
      </c>
      <c r="I67" s="13">
        <f t="shared" ref="I67:J67" si="6">I65-I66</f>
        <v>-1449.8999999999992</v>
      </c>
      <c r="J67" s="13">
        <f t="shared" si="6"/>
        <v>-230</v>
      </c>
      <c r="K67" t="str">
        <f t="shared" si="4"/>
        <v/>
      </c>
    </row>
    <row r="68" spans="1:12" x14ac:dyDescent="0.2">
      <c r="K68" t="str">
        <f t="shared" si="4"/>
        <v/>
      </c>
    </row>
    <row r="69" spans="1:12" x14ac:dyDescent="0.2">
      <c r="A69" s="4" t="s">
        <v>366</v>
      </c>
      <c r="B69" s="5"/>
      <c r="C69" s="4"/>
      <c r="D69" s="5"/>
      <c r="E69" s="4"/>
      <c r="F69" s="5"/>
      <c r="G69" s="4"/>
      <c r="H69" s="6">
        <f>SUM(H8,H40)</f>
        <v>70</v>
      </c>
      <c r="I69" s="6">
        <f>SUM(I8,I40)</f>
        <v>1977.1</v>
      </c>
      <c r="J69" s="6">
        <f>SUM(J8,J40)</f>
        <v>0</v>
      </c>
      <c r="K69" t="str">
        <f t="shared" si="4"/>
        <v/>
      </c>
    </row>
    <row r="70" spans="1:12" x14ac:dyDescent="0.2">
      <c r="A70" s="4" t="s">
        <v>367</v>
      </c>
      <c r="B70" s="5"/>
      <c r="C70" s="4"/>
      <c r="D70" s="5"/>
      <c r="E70" s="4"/>
      <c r="F70" s="5"/>
      <c r="G70" s="4"/>
      <c r="H70" s="6">
        <f>SUM(H36,H66)</f>
        <v>3590</v>
      </c>
      <c r="I70" s="6">
        <f>SUM(I36,I66)</f>
        <v>23507.9</v>
      </c>
      <c r="J70" s="6">
        <f>SUM(J36,J66)</f>
        <v>3000</v>
      </c>
      <c r="K70" s="53"/>
      <c r="L70" s="24"/>
    </row>
    <row r="71" spans="1:12" x14ac:dyDescent="0.2">
      <c r="A71" s="4" t="s">
        <v>368</v>
      </c>
      <c r="B71" s="5"/>
      <c r="C71" s="4"/>
      <c r="D71" s="5"/>
      <c r="E71" s="4"/>
      <c r="F71" s="5"/>
      <c r="G71" s="4"/>
      <c r="H71" s="6">
        <f>H69-H70</f>
        <v>-3520</v>
      </c>
      <c r="I71" s="6">
        <f t="shared" ref="I71:J71" si="7">I69-I70</f>
        <v>-21530.800000000003</v>
      </c>
      <c r="J71" s="6">
        <f t="shared" si="7"/>
        <v>-3000</v>
      </c>
      <c r="K71" t="str">
        <f t="shared" si="4"/>
        <v/>
      </c>
      <c r="L71" s="24"/>
    </row>
    <row r="72" spans="1:12" x14ac:dyDescent="0.2">
      <c r="K72" t="str">
        <f t="shared" si="4"/>
        <v/>
      </c>
    </row>
    <row r="73" spans="1:12" x14ac:dyDescent="0.2">
      <c r="K73" t="str">
        <f t="shared" si="4"/>
        <v/>
      </c>
    </row>
  </sheetData>
  <mergeCells count="3">
    <mergeCell ref="A2:J2"/>
    <mergeCell ref="A3:J3"/>
    <mergeCell ref="A38:J38"/>
  </mergeCells>
  <pageMargins left="0.19685039369791668" right="0.19685039369791668" top="0.19685039369791668" bottom="0.39370078739583336" header="0.19685039369791668" footer="0.19685039369791668"/>
  <pageSetup paperSize="9" scale="54" fitToHeight="0" orientation="portrait" r:id="rId1"/>
  <headerFooter>
    <oddFooter>&amp;R&amp;D (str. &amp;P z &amp;N)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4"/>
  <sheetViews>
    <sheetView topLeftCell="A85" zoomScaleNormal="100" workbookViewId="0">
      <selection activeCell="B125" sqref="B125"/>
    </sheetView>
  </sheetViews>
  <sheetFormatPr defaultRowHeight="14.25" x14ac:dyDescent="0.2"/>
  <cols>
    <col min="1" max="1" width="5.875" style="1" customWidth="1"/>
    <col min="2" max="2" width="18" style="2" customWidth="1"/>
    <col min="3" max="3" width="5.875" style="1" customWidth="1"/>
    <col min="4" max="4" width="32.125" style="2" customWidth="1"/>
    <col min="5" max="5" width="7.625" style="1" customWidth="1"/>
    <col min="6" max="6" width="34.25" style="2" customWidth="1"/>
    <col min="7" max="7" width="7" style="1" customWidth="1"/>
    <col min="8" max="10" width="13.625" style="3" customWidth="1"/>
    <col min="11" max="11" width="8.75" hidden="1" customWidth="1"/>
    <col min="12" max="12" width="9.625" bestFit="1" customWidth="1"/>
  </cols>
  <sheetData>
    <row r="1" spans="1:11" ht="45" customHeight="1" x14ac:dyDescent="0.2">
      <c r="A1" s="74" t="s">
        <v>0</v>
      </c>
      <c r="B1" s="75" t="s">
        <v>293</v>
      </c>
      <c r="C1" s="74" t="s">
        <v>1</v>
      </c>
      <c r="D1" s="75" t="s">
        <v>2</v>
      </c>
      <c r="E1" s="74" t="s">
        <v>3</v>
      </c>
      <c r="F1" s="76" t="s">
        <v>850</v>
      </c>
      <c r="G1" s="76" t="s">
        <v>4</v>
      </c>
      <c r="H1" s="14" t="s">
        <v>526</v>
      </c>
      <c r="I1" s="14" t="s">
        <v>527</v>
      </c>
      <c r="J1" s="14" t="s">
        <v>920</v>
      </c>
    </row>
    <row r="2" spans="1:11" s="15" customFormat="1" ht="15.6" customHeight="1" x14ac:dyDescent="0.2">
      <c r="A2" s="98" t="s">
        <v>379</v>
      </c>
      <c r="B2" s="98"/>
      <c r="C2" s="98"/>
      <c r="D2" s="98"/>
      <c r="E2" s="98"/>
      <c r="F2" s="98"/>
      <c r="G2" s="98"/>
      <c r="H2" s="98"/>
      <c r="I2" s="98"/>
      <c r="J2" s="98"/>
    </row>
    <row r="3" spans="1:11" s="15" customFormat="1" ht="15.6" customHeight="1" x14ac:dyDescent="0.2">
      <c r="A3" s="99" t="s">
        <v>238</v>
      </c>
      <c r="B3" s="99"/>
      <c r="C3" s="99"/>
      <c r="D3" s="99"/>
      <c r="E3" s="99"/>
      <c r="F3" s="99"/>
      <c r="G3" s="99"/>
      <c r="H3" s="99"/>
      <c r="I3" s="99"/>
      <c r="J3" s="99"/>
    </row>
    <row r="4" spans="1:11" x14ac:dyDescent="0.2">
      <c r="A4" s="7"/>
      <c r="B4" s="8"/>
      <c r="C4" s="7">
        <v>4116</v>
      </c>
      <c r="D4" s="8" t="s">
        <v>386</v>
      </c>
      <c r="E4" s="7"/>
      <c r="F4" s="63" t="s">
        <v>868</v>
      </c>
      <c r="G4" s="7">
        <v>13011</v>
      </c>
      <c r="H4" s="9">
        <v>0</v>
      </c>
      <c r="I4" s="9">
        <v>2525.3000000000002</v>
      </c>
      <c r="J4" s="10"/>
      <c r="K4" t="str">
        <f>LEFT(C4,1)</f>
        <v>4</v>
      </c>
    </row>
    <row r="5" spans="1:11" x14ac:dyDescent="0.2">
      <c r="A5" s="7"/>
      <c r="B5" s="8"/>
      <c r="C5" s="7">
        <v>4116</v>
      </c>
      <c r="D5" s="8" t="s">
        <v>386</v>
      </c>
      <c r="E5" s="7"/>
      <c r="F5" s="63" t="s">
        <v>869</v>
      </c>
      <c r="G5" s="7">
        <v>13015</v>
      </c>
      <c r="H5" s="9">
        <v>0</v>
      </c>
      <c r="I5" s="9">
        <v>305.7</v>
      </c>
      <c r="J5" s="10"/>
      <c r="K5" t="str">
        <f t="shared" ref="K5:K63" si="0">LEFT(C5,1)</f>
        <v>4</v>
      </c>
    </row>
    <row r="6" spans="1:11" x14ac:dyDescent="0.2">
      <c r="A6" s="7"/>
      <c r="B6" s="8"/>
      <c r="C6" s="7">
        <v>4116</v>
      </c>
      <c r="D6" s="8" t="s">
        <v>386</v>
      </c>
      <c r="E6" s="7">
        <v>14007</v>
      </c>
      <c r="F6" s="63" t="s">
        <v>870</v>
      </c>
      <c r="G6" s="7">
        <v>13013</v>
      </c>
      <c r="H6" s="9">
        <v>0</v>
      </c>
      <c r="I6" s="9">
        <v>1147.5999999999999</v>
      </c>
      <c r="J6" s="10">
        <v>1033</v>
      </c>
      <c r="K6" t="str">
        <f t="shared" si="0"/>
        <v>4</v>
      </c>
    </row>
    <row r="7" spans="1:11" x14ac:dyDescent="0.2">
      <c r="A7" s="7"/>
      <c r="B7" s="8"/>
      <c r="C7" s="7">
        <v>4116</v>
      </c>
      <c r="D7" s="8" t="s">
        <v>386</v>
      </c>
      <c r="E7" s="7">
        <v>14008</v>
      </c>
      <c r="F7" s="63" t="s">
        <v>871</v>
      </c>
      <c r="G7" s="7">
        <v>13013</v>
      </c>
      <c r="H7" s="9">
        <v>0</v>
      </c>
      <c r="I7" s="9">
        <v>2271.3000000000002</v>
      </c>
      <c r="J7" s="10"/>
      <c r="K7" t="str">
        <f t="shared" si="0"/>
        <v>4</v>
      </c>
    </row>
    <row r="8" spans="1:11" x14ac:dyDescent="0.2">
      <c r="A8" s="7"/>
      <c r="B8" s="8"/>
      <c r="C8" s="7">
        <v>4121</v>
      </c>
      <c r="D8" s="8" t="s">
        <v>135</v>
      </c>
      <c r="E8" s="7">
        <v>4</v>
      </c>
      <c r="F8" s="8" t="s">
        <v>655</v>
      </c>
      <c r="G8" s="7"/>
      <c r="H8" s="9">
        <v>2</v>
      </c>
      <c r="I8" s="9">
        <v>2</v>
      </c>
      <c r="J8" s="10">
        <v>2</v>
      </c>
      <c r="K8" t="str">
        <f t="shared" si="0"/>
        <v>4</v>
      </c>
    </row>
    <row r="9" spans="1:11" x14ac:dyDescent="0.2">
      <c r="A9" s="7"/>
      <c r="B9" s="8"/>
      <c r="C9" s="7">
        <v>4121</v>
      </c>
      <c r="D9" s="8" t="s">
        <v>135</v>
      </c>
      <c r="E9" s="7">
        <v>13</v>
      </c>
      <c r="F9" s="8" t="s">
        <v>656</v>
      </c>
      <c r="G9" s="7"/>
      <c r="H9" s="9">
        <v>2</v>
      </c>
      <c r="I9" s="9">
        <v>2</v>
      </c>
      <c r="J9" s="10">
        <v>2</v>
      </c>
      <c r="K9" t="str">
        <f t="shared" si="0"/>
        <v>4</v>
      </c>
    </row>
    <row r="10" spans="1:11" x14ac:dyDescent="0.2">
      <c r="A10" s="7"/>
      <c r="B10" s="8"/>
      <c r="C10" s="7">
        <v>4121</v>
      </c>
      <c r="D10" s="8" t="s">
        <v>135</v>
      </c>
      <c r="E10" s="7">
        <v>15</v>
      </c>
      <c r="F10" s="8" t="s">
        <v>657</v>
      </c>
      <c r="G10" s="7"/>
      <c r="H10" s="9">
        <v>2</v>
      </c>
      <c r="I10" s="9">
        <v>2</v>
      </c>
      <c r="J10" s="10">
        <v>2</v>
      </c>
      <c r="K10" t="str">
        <f t="shared" si="0"/>
        <v>4</v>
      </c>
    </row>
    <row r="11" spans="1:11" x14ac:dyDescent="0.2">
      <c r="A11" s="7"/>
      <c r="B11" s="8"/>
      <c r="C11" s="7">
        <v>4121</v>
      </c>
      <c r="D11" s="8" t="s">
        <v>135</v>
      </c>
      <c r="E11" s="7">
        <v>16</v>
      </c>
      <c r="F11" s="8" t="s">
        <v>658</v>
      </c>
      <c r="G11" s="7"/>
      <c r="H11" s="9">
        <v>2</v>
      </c>
      <c r="I11" s="9">
        <v>2</v>
      </c>
      <c r="J11" s="10">
        <v>2</v>
      </c>
      <c r="K11" t="str">
        <f t="shared" si="0"/>
        <v>4</v>
      </c>
    </row>
    <row r="12" spans="1:11" x14ac:dyDescent="0.2">
      <c r="A12" s="7"/>
      <c r="B12" s="8"/>
      <c r="C12" s="7">
        <v>4121</v>
      </c>
      <c r="D12" s="8" t="s">
        <v>135</v>
      </c>
      <c r="E12" s="7">
        <v>17</v>
      </c>
      <c r="F12" s="8" t="s">
        <v>659</v>
      </c>
      <c r="G12" s="7"/>
      <c r="H12" s="9">
        <v>2</v>
      </c>
      <c r="I12" s="9">
        <v>2</v>
      </c>
      <c r="J12" s="10">
        <v>2</v>
      </c>
      <c r="K12" t="str">
        <f t="shared" si="0"/>
        <v>4</v>
      </c>
    </row>
    <row r="13" spans="1:11" x14ac:dyDescent="0.2">
      <c r="A13" s="7"/>
      <c r="B13" s="8"/>
      <c r="C13" s="7">
        <v>4121</v>
      </c>
      <c r="D13" s="8" t="s">
        <v>135</v>
      </c>
      <c r="E13" s="7">
        <v>19</v>
      </c>
      <c r="F13" s="8" t="s">
        <v>660</v>
      </c>
      <c r="G13" s="7"/>
      <c r="H13" s="9">
        <v>2</v>
      </c>
      <c r="I13" s="9">
        <v>2</v>
      </c>
      <c r="J13" s="10">
        <v>2</v>
      </c>
      <c r="K13" t="str">
        <f t="shared" si="0"/>
        <v>4</v>
      </c>
    </row>
    <row r="14" spans="1:11" x14ac:dyDescent="0.2">
      <c r="A14" s="7"/>
      <c r="B14" s="8"/>
      <c r="C14" s="7">
        <v>4121</v>
      </c>
      <c r="D14" s="8" t="s">
        <v>135</v>
      </c>
      <c r="E14" s="7">
        <v>24</v>
      </c>
      <c r="F14" s="8" t="s">
        <v>661</v>
      </c>
      <c r="G14" s="7"/>
      <c r="H14" s="9">
        <v>2</v>
      </c>
      <c r="I14" s="9">
        <v>2</v>
      </c>
      <c r="J14" s="10">
        <v>2</v>
      </c>
      <c r="K14" t="str">
        <f t="shared" si="0"/>
        <v>4</v>
      </c>
    </row>
    <row r="15" spans="1:11" x14ac:dyDescent="0.2">
      <c r="A15" s="7"/>
      <c r="B15" s="8"/>
      <c r="C15" s="7">
        <v>4121</v>
      </c>
      <c r="D15" s="8" t="s">
        <v>135</v>
      </c>
      <c r="E15" s="7">
        <v>30</v>
      </c>
      <c r="F15" s="8" t="s">
        <v>662</v>
      </c>
      <c r="G15" s="7"/>
      <c r="H15" s="9">
        <v>2</v>
      </c>
      <c r="I15" s="9">
        <v>2</v>
      </c>
      <c r="J15" s="10">
        <v>2</v>
      </c>
      <c r="K15" t="str">
        <f t="shared" si="0"/>
        <v>4</v>
      </c>
    </row>
    <row r="16" spans="1:11" x14ac:dyDescent="0.2">
      <c r="A16" s="7"/>
      <c r="B16" s="8"/>
      <c r="C16" s="7">
        <v>4121</v>
      </c>
      <c r="D16" s="8" t="s">
        <v>135</v>
      </c>
      <c r="E16" s="7">
        <v>35</v>
      </c>
      <c r="F16" s="8" t="s">
        <v>663</v>
      </c>
      <c r="G16" s="7"/>
      <c r="H16" s="9">
        <v>2</v>
      </c>
      <c r="I16" s="9">
        <v>2</v>
      </c>
      <c r="J16" s="10">
        <v>2</v>
      </c>
      <c r="K16" t="str">
        <f t="shared" si="0"/>
        <v>4</v>
      </c>
    </row>
    <row r="17" spans="1:11" x14ac:dyDescent="0.2">
      <c r="A17" s="7"/>
      <c r="B17" s="8"/>
      <c r="C17" s="7">
        <v>4121</v>
      </c>
      <c r="D17" s="8" t="s">
        <v>135</v>
      </c>
      <c r="E17" s="7">
        <v>40</v>
      </c>
      <c r="F17" s="8" t="s">
        <v>664</v>
      </c>
      <c r="G17" s="7"/>
      <c r="H17" s="9">
        <v>2</v>
      </c>
      <c r="I17" s="9">
        <v>2</v>
      </c>
      <c r="J17" s="10">
        <v>2</v>
      </c>
      <c r="K17" t="str">
        <f t="shared" si="0"/>
        <v>4</v>
      </c>
    </row>
    <row r="18" spans="1:11" x14ac:dyDescent="0.2">
      <c r="A18" s="7"/>
      <c r="B18" s="8"/>
      <c r="C18" s="7">
        <v>4121</v>
      </c>
      <c r="D18" s="8" t="s">
        <v>135</v>
      </c>
      <c r="E18" s="7">
        <v>44</v>
      </c>
      <c r="F18" s="8" t="s">
        <v>665</v>
      </c>
      <c r="G18" s="7"/>
      <c r="H18" s="9">
        <v>2</v>
      </c>
      <c r="I18" s="9">
        <v>2</v>
      </c>
      <c r="J18" s="10">
        <v>2</v>
      </c>
      <c r="K18" t="str">
        <f t="shared" si="0"/>
        <v>4</v>
      </c>
    </row>
    <row r="19" spans="1:11" x14ac:dyDescent="0.2">
      <c r="A19" s="7"/>
      <c r="B19" s="8"/>
      <c r="C19" s="7">
        <v>4121</v>
      </c>
      <c r="D19" s="8" t="s">
        <v>135</v>
      </c>
      <c r="E19" s="7">
        <v>50</v>
      </c>
      <c r="F19" s="8" t="s">
        <v>666</v>
      </c>
      <c r="G19" s="7"/>
      <c r="H19" s="9">
        <v>2</v>
      </c>
      <c r="I19" s="9">
        <v>2</v>
      </c>
      <c r="J19" s="10">
        <v>2</v>
      </c>
      <c r="K19" t="str">
        <f t="shared" si="0"/>
        <v>4</v>
      </c>
    </row>
    <row r="20" spans="1:11" x14ac:dyDescent="0.2">
      <c r="A20" s="7"/>
      <c r="B20" s="8"/>
      <c r="C20" s="7">
        <v>4121</v>
      </c>
      <c r="D20" s="8" t="s">
        <v>135</v>
      </c>
      <c r="E20" s="7">
        <v>54</v>
      </c>
      <c r="F20" s="8" t="s">
        <v>667</v>
      </c>
      <c r="G20" s="7"/>
      <c r="H20" s="9">
        <v>2</v>
      </c>
      <c r="I20" s="9">
        <v>2</v>
      </c>
      <c r="J20" s="10">
        <v>2</v>
      </c>
      <c r="K20" t="str">
        <f t="shared" si="0"/>
        <v>4</v>
      </c>
    </row>
    <row r="21" spans="1:11" x14ac:dyDescent="0.2">
      <c r="A21" s="7"/>
      <c r="B21" s="8"/>
      <c r="C21" s="7">
        <v>4121</v>
      </c>
      <c r="D21" s="8" t="s">
        <v>135</v>
      </c>
      <c r="E21" s="7">
        <v>70</v>
      </c>
      <c r="F21" s="8" t="s">
        <v>668</v>
      </c>
      <c r="G21" s="7"/>
      <c r="H21" s="9">
        <v>2</v>
      </c>
      <c r="I21" s="9">
        <v>2</v>
      </c>
      <c r="J21" s="10">
        <v>2</v>
      </c>
      <c r="K21" t="str">
        <f t="shared" si="0"/>
        <v>4</v>
      </c>
    </row>
    <row r="22" spans="1:11" x14ac:dyDescent="0.2">
      <c r="A22" s="7"/>
      <c r="B22" s="8"/>
      <c r="C22" s="7">
        <v>4121</v>
      </c>
      <c r="D22" s="8" t="s">
        <v>135</v>
      </c>
      <c r="E22" s="7">
        <v>76</v>
      </c>
      <c r="F22" s="8" t="s">
        <v>669</v>
      </c>
      <c r="G22" s="7"/>
      <c r="H22" s="9">
        <v>2</v>
      </c>
      <c r="I22" s="9">
        <v>2</v>
      </c>
      <c r="J22" s="10">
        <v>2</v>
      </c>
      <c r="K22" t="str">
        <f t="shared" si="0"/>
        <v>4</v>
      </c>
    </row>
    <row r="23" spans="1:11" x14ac:dyDescent="0.2">
      <c r="A23" s="7"/>
      <c r="B23" s="8"/>
      <c r="C23" s="7">
        <v>4121</v>
      </c>
      <c r="D23" s="8" t="s">
        <v>135</v>
      </c>
      <c r="E23" s="7">
        <v>77</v>
      </c>
      <c r="F23" s="8" t="s">
        <v>670</v>
      </c>
      <c r="G23" s="7"/>
      <c r="H23" s="9">
        <v>2</v>
      </c>
      <c r="I23" s="9">
        <v>2</v>
      </c>
      <c r="J23" s="10">
        <v>2</v>
      </c>
      <c r="K23" t="str">
        <f t="shared" si="0"/>
        <v>4</v>
      </c>
    </row>
    <row r="24" spans="1:11" x14ac:dyDescent="0.2">
      <c r="A24" s="7"/>
      <c r="B24" s="8"/>
      <c r="C24" s="7">
        <v>4121</v>
      </c>
      <c r="D24" s="8" t="s">
        <v>135</v>
      </c>
      <c r="E24" s="7">
        <v>79</v>
      </c>
      <c r="F24" s="8" t="s">
        <v>671</v>
      </c>
      <c r="G24" s="7"/>
      <c r="H24" s="9">
        <v>2</v>
      </c>
      <c r="I24" s="9">
        <v>2</v>
      </c>
      <c r="J24" s="10">
        <v>2</v>
      </c>
      <c r="K24" t="str">
        <f t="shared" si="0"/>
        <v>4</v>
      </c>
    </row>
    <row r="25" spans="1:11" x14ac:dyDescent="0.2">
      <c r="A25" s="7">
        <v>6171</v>
      </c>
      <c r="B25" s="8" t="s">
        <v>23</v>
      </c>
      <c r="C25" s="7">
        <v>2111</v>
      </c>
      <c r="D25" s="8" t="s">
        <v>412</v>
      </c>
      <c r="E25" s="7"/>
      <c r="F25" s="63" t="s">
        <v>872</v>
      </c>
      <c r="G25" s="7"/>
      <c r="H25" s="9">
        <v>0</v>
      </c>
      <c r="I25" s="9">
        <v>1.5</v>
      </c>
      <c r="J25" s="10"/>
      <c r="K25" t="str">
        <f t="shared" si="0"/>
        <v>2</v>
      </c>
    </row>
    <row r="26" spans="1:11" x14ac:dyDescent="0.2">
      <c r="A26" s="33" t="s">
        <v>369</v>
      </c>
      <c r="B26" s="34"/>
      <c r="C26" s="33"/>
      <c r="D26" s="34"/>
      <c r="E26" s="33"/>
      <c r="F26" s="34"/>
      <c r="G26" s="33"/>
      <c r="H26" s="35">
        <f>SUM(H4:H25)</f>
        <v>34</v>
      </c>
      <c r="I26" s="35">
        <f>SUM(I4:I25)</f>
        <v>6285.4</v>
      </c>
      <c r="J26" s="35">
        <f>SUM(J4:J25)</f>
        <v>1067</v>
      </c>
    </row>
    <row r="27" spans="1:11" x14ac:dyDescent="0.2">
      <c r="A27" s="7">
        <v>6171</v>
      </c>
      <c r="B27" s="8" t="s">
        <v>23</v>
      </c>
      <c r="C27" s="7">
        <v>5011</v>
      </c>
      <c r="D27" s="8" t="s">
        <v>393</v>
      </c>
      <c r="E27" s="7"/>
      <c r="F27" s="8" t="s">
        <v>199</v>
      </c>
      <c r="G27" s="7"/>
      <c r="H27" s="9">
        <v>28977</v>
      </c>
      <c r="I27" s="9">
        <v>28637.7</v>
      </c>
      <c r="J27" s="10">
        <v>25711.4</v>
      </c>
      <c r="K27" t="str">
        <f t="shared" si="0"/>
        <v>5</v>
      </c>
    </row>
    <row r="28" spans="1:11" x14ac:dyDescent="0.2">
      <c r="A28" s="7">
        <v>6171</v>
      </c>
      <c r="B28" s="8" t="s">
        <v>23</v>
      </c>
      <c r="C28" s="7">
        <v>5011</v>
      </c>
      <c r="D28" s="8" t="s">
        <v>393</v>
      </c>
      <c r="E28" s="7"/>
      <c r="F28" s="63" t="s">
        <v>873</v>
      </c>
      <c r="G28" s="7">
        <v>13011</v>
      </c>
      <c r="H28" s="9">
        <v>0</v>
      </c>
      <c r="I28" s="9">
        <v>2047.8</v>
      </c>
      <c r="J28" s="10"/>
      <c r="K28" t="str">
        <f t="shared" si="0"/>
        <v>5</v>
      </c>
    </row>
    <row r="29" spans="1:11" x14ac:dyDescent="0.2">
      <c r="A29" s="7">
        <v>6171</v>
      </c>
      <c r="B29" s="8" t="s">
        <v>23</v>
      </c>
      <c r="C29" s="7">
        <v>5011</v>
      </c>
      <c r="D29" s="8" t="s">
        <v>393</v>
      </c>
      <c r="E29" s="7"/>
      <c r="F29" s="63" t="s">
        <v>874</v>
      </c>
      <c r="G29" s="7">
        <v>13015</v>
      </c>
      <c r="H29" s="9">
        <v>0</v>
      </c>
      <c r="I29" s="9">
        <v>305.7</v>
      </c>
      <c r="J29" s="10"/>
      <c r="K29" t="str">
        <f t="shared" si="0"/>
        <v>5</v>
      </c>
    </row>
    <row r="30" spans="1:11" x14ac:dyDescent="0.2">
      <c r="A30" s="7">
        <v>6171</v>
      </c>
      <c r="B30" s="8" t="s">
        <v>23</v>
      </c>
      <c r="C30" s="7">
        <v>5011</v>
      </c>
      <c r="D30" s="8" t="s">
        <v>393</v>
      </c>
      <c r="E30" s="7">
        <v>14007</v>
      </c>
      <c r="F30" s="63" t="s">
        <v>875</v>
      </c>
      <c r="G30" s="7"/>
      <c r="H30" s="9">
        <v>0</v>
      </c>
      <c r="I30" s="9">
        <v>10.7</v>
      </c>
      <c r="J30" s="10"/>
      <c r="K30" t="str">
        <f t="shared" si="0"/>
        <v>5</v>
      </c>
    </row>
    <row r="31" spans="1:11" x14ac:dyDescent="0.2">
      <c r="A31" s="7">
        <v>6171</v>
      </c>
      <c r="B31" s="8" t="s">
        <v>23</v>
      </c>
      <c r="C31" s="7">
        <v>5011</v>
      </c>
      <c r="D31" s="8" t="s">
        <v>393</v>
      </c>
      <c r="E31" s="7">
        <v>14007</v>
      </c>
      <c r="F31" s="63" t="s">
        <v>876</v>
      </c>
      <c r="G31" s="7">
        <v>13013</v>
      </c>
      <c r="H31" s="9">
        <v>0</v>
      </c>
      <c r="I31" s="9">
        <v>202.6</v>
      </c>
      <c r="J31" s="10"/>
      <c r="K31" t="str">
        <f t="shared" si="0"/>
        <v>5</v>
      </c>
    </row>
    <row r="32" spans="1:11" x14ac:dyDescent="0.2">
      <c r="A32" s="7">
        <v>6171</v>
      </c>
      <c r="B32" s="8" t="s">
        <v>23</v>
      </c>
      <c r="C32" s="7">
        <v>5021</v>
      </c>
      <c r="D32" s="8" t="s">
        <v>14</v>
      </c>
      <c r="E32" s="7"/>
      <c r="F32" s="63" t="s">
        <v>877</v>
      </c>
      <c r="G32" s="7"/>
      <c r="H32" s="9">
        <v>0</v>
      </c>
      <c r="I32" s="9">
        <v>194.3</v>
      </c>
      <c r="J32" s="10"/>
      <c r="K32" t="str">
        <f t="shared" si="0"/>
        <v>5</v>
      </c>
    </row>
    <row r="33" spans="1:13" x14ac:dyDescent="0.2">
      <c r="A33" s="7">
        <v>6171</v>
      </c>
      <c r="B33" s="8" t="s">
        <v>23</v>
      </c>
      <c r="C33" s="7">
        <v>5021</v>
      </c>
      <c r="D33" s="8" t="s">
        <v>14</v>
      </c>
      <c r="E33" s="7"/>
      <c r="F33" s="63" t="s">
        <v>878</v>
      </c>
      <c r="G33" s="7">
        <v>13011</v>
      </c>
      <c r="H33" s="9">
        <v>0</v>
      </c>
      <c r="I33" s="9">
        <v>5.3</v>
      </c>
      <c r="J33" s="10"/>
      <c r="K33" t="str">
        <f t="shared" si="0"/>
        <v>5</v>
      </c>
    </row>
    <row r="34" spans="1:13" x14ac:dyDescent="0.2">
      <c r="A34" s="7">
        <v>6171</v>
      </c>
      <c r="B34" s="8" t="s">
        <v>23</v>
      </c>
      <c r="C34" s="7">
        <v>5021</v>
      </c>
      <c r="D34" s="8" t="s">
        <v>14</v>
      </c>
      <c r="E34" s="7">
        <v>14007</v>
      </c>
      <c r="F34" s="63" t="s">
        <v>879</v>
      </c>
      <c r="G34" s="7"/>
      <c r="H34" s="9">
        <v>0</v>
      </c>
      <c r="I34" s="9">
        <v>15.5</v>
      </c>
      <c r="J34" s="10"/>
      <c r="K34" t="str">
        <f t="shared" si="0"/>
        <v>5</v>
      </c>
    </row>
    <row r="35" spans="1:13" x14ac:dyDescent="0.2">
      <c r="A35" s="7">
        <v>6171</v>
      </c>
      <c r="B35" s="8" t="s">
        <v>23</v>
      </c>
      <c r="C35" s="7">
        <v>5021</v>
      </c>
      <c r="D35" s="8" t="s">
        <v>14</v>
      </c>
      <c r="E35" s="7">
        <v>14007</v>
      </c>
      <c r="F35" s="63" t="s">
        <v>880</v>
      </c>
      <c r="G35" s="7">
        <v>13013</v>
      </c>
      <c r="H35" s="9">
        <v>0</v>
      </c>
      <c r="I35" s="9">
        <v>294.3</v>
      </c>
      <c r="J35" s="10"/>
      <c r="K35" t="str">
        <f t="shared" si="0"/>
        <v>5</v>
      </c>
    </row>
    <row r="36" spans="1:13" x14ac:dyDescent="0.2">
      <c r="A36" s="7">
        <v>6171</v>
      </c>
      <c r="B36" s="8" t="s">
        <v>23</v>
      </c>
      <c r="C36" s="7">
        <v>5031</v>
      </c>
      <c r="D36" s="17" t="s">
        <v>385</v>
      </c>
      <c r="E36" s="7"/>
      <c r="F36" s="8" t="s">
        <v>200</v>
      </c>
      <c r="G36" s="7"/>
      <c r="H36" s="9">
        <v>7187</v>
      </c>
      <c r="I36" s="9">
        <v>7187</v>
      </c>
      <c r="J36" s="10">
        <v>6335.5</v>
      </c>
      <c r="K36" t="str">
        <f t="shared" si="0"/>
        <v>5</v>
      </c>
    </row>
    <row r="37" spans="1:13" x14ac:dyDescent="0.2">
      <c r="A37" s="7">
        <v>6171</v>
      </c>
      <c r="B37" s="8" t="s">
        <v>23</v>
      </c>
      <c r="C37" s="7">
        <v>5031</v>
      </c>
      <c r="D37" s="17" t="s">
        <v>385</v>
      </c>
      <c r="E37" s="7"/>
      <c r="F37" s="73" t="s">
        <v>881</v>
      </c>
      <c r="G37" s="7">
        <v>13011</v>
      </c>
      <c r="H37" s="9">
        <v>0</v>
      </c>
      <c r="I37" s="9">
        <v>296.8</v>
      </c>
      <c r="J37" s="10"/>
      <c r="K37" t="str">
        <f t="shared" si="0"/>
        <v>5</v>
      </c>
    </row>
    <row r="38" spans="1:13" x14ac:dyDescent="0.2">
      <c r="A38" s="7">
        <v>6171</v>
      </c>
      <c r="B38" s="8" t="s">
        <v>23</v>
      </c>
      <c r="C38" s="7">
        <v>5031</v>
      </c>
      <c r="D38" s="17" t="s">
        <v>385</v>
      </c>
      <c r="E38" s="7">
        <v>14007</v>
      </c>
      <c r="F38" s="73" t="s">
        <v>882</v>
      </c>
      <c r="G38" s="7"/>
      <c r="H38" s="9">
        <v>0</v>
      </c>
      <c r="I38" s="9">
        <v>2.7</v>
      </c>
      <c r="J38" s="10"/>
      <c r="K38" t="str">
        <f t="shared" si="0"/>
        <v>5</v>
      </c>
    </row>
    <row r="39" spans="1:13" x14ac:dyDescent="0.2">
      <c r="A39" s="7">
        <v>6171</v>
      </c>
      <c r="B39" s="8" t="s">
        <v>23</v>
      </c>
      <c r="C39" s="7">
        <v>5031</v>
      </c>
      <c r="D39" s="17" t="s">
        <v>385</v>
      </c>
      <c r="E39" s="7">
        <v>14007</v>
      </c>
      <c r="F39" s="73" t="s">
        <v>883</v>
      </c>
      <c r="G39" s="7">
        <v>13013</v>
      </c>
      <c r="H39" s="9">
        <v>0</v>
      </c>
      <c r="I39" s="9">
        <v>50.3</v>
      </c>
      <c r="J39" s="10"/>
      <c r="K39" t="str">
        <f t="shared" si="0"/>
        <v>5</v>
      </c>
    </row>
    <row r="40" spans="1:13" x14ac:dyDescent="0.2">
      <c r="A40" s="7">
        <v>6171</v>
      </c>
      <c r="B40" s="8" t="s">
        <v>23</v>
      </c>
      <c r="C40" s="7">
        <v>5032</v>
      </c>
      <c r="D40" s="17" t="s">
        <v>387</v>
      </c>
      <c r="E40" s="7"/>
      <c r="F40" s="25" t="s">
        <v>475</v>
      </c>
      <c r="G40" s="7"/>
      <c r="H40" s="9">
        <v>2608</v>
      </c>
      <c r="I40" s="9">
        <v>2608</v>
      </c>
      <c r="J40" s="10">
        <v>2299.1999999999998</v>
      </c>
      <c r="K40" t="str">
        <f t="shared" si="0"/>
        <v>5</v>
      </c>
    </row>
    <row r="41" spans="1:13" x14ac:dyDescent="0.2">
      <c r="A41" s="7">
        <v>6171</v>
      </c>
      <c r="B41" s="8" t="s">
        <v>23</v>
      </c>
      <c r="C41" s="7">
        <v>5032</v>
      </c>
      <c r="D41" s="17" t="s">
        <v>387</v>
      </c>
      <c r="E41" s="7"/>
      <c r="F41" s="73" t="s">
        <v>884</v>
      </c>
      <c r="G41" s="7">
        <v>13011</v>
      </c>
      <c r="H41" s="9">
        <v>0</v>
      </c>
      <c r="I41" s="9">
        <v>107.7</v>
      </c>
      <c r="J41" s="10"/>
      <c r="K41" t="str">
        <f t="shared" si="0"/>
        <v>5</v>
      </c>
    </row>
    <row r="42" spans="1:13" x14ac:dyDescent="0.2">
      <c r="A42" s="7">
        <v>6171</v>
      </c>
      <c r="B42" s="8" t="s">
        <v>23</v>
      </c>
      <c r="C42" s="7">
        <v>5032</v>
      </c>
      <c r="D42" s="17" t="s">
        <v>387</v>
      </c>
      <c r="E42" s="7">
        <v>14007</v>
      </c>
      <c r="F42" s="73" t="s">
        <v>885</v>
      </c>
      <c r="G42" s="7"/>
      <c r="H42" s="9">
        <v>0</v>
      </c>
      <c r="I42" s="9">
        <v>1</v>
      </c>
      <c r="J42" s="10"/>
      <c r="K42" t="str">
        <f t="shared" si="0"/>
        <v>5</v>
      </c>
    </row>
    <row r="43" spans="1:13" x14ac:dyDescent="0.2">
      <c r="A43" s="7">
        <v>6171</v>
      </c>
      <c r="B43" s="8" t="s">
        <v>23</v>
      </c>
      <c r="C43" s="7">
        <v>5032</v>
      </c>
      <c r="D43" s="17" t="s">
        <v>387</v>
      </c>
      <c r="E43" s="7">
        <v>14007</v>
      </c>
      <c r="F43" s="73" t="s">
        <v>886</v>
      </c>
      <c r="G43" s="7">
        <v>13013</v>
      </c>
      <c r="H43" s="9">
        <v>0</v>
      </c>
      <c r="I43" s="9">
        <v>18.3</v>
      </c>
      <c r="J43" s="10"/>
      <c r="K43" t="str">
        <f t="shared" si="0"/>
        <v>5</v>
      </c>
      <c r="M43" s="24"/>
    </row>
    <row r="44" spans="1:13" x14ac:dyDescent="0.2">
      <c r="A44" s="7">
        <v>6171</v>
      </c>
      <c r="B44" s="8" t="s">
        <v>23</v>
      </c>
      <c r="C44" s="7">
        <v>5038</v>
      </c>
      <c r="D44" s="8" t="s">
        <v>144</v>
      </c>
      <c r="E44" s="7"/>
      <c r="F44" s="8" t="s">
        <v>201</v>
      </c>
      <c r="G44" s="7"/>
      <c r="H44" s="9">
        <v>122</v>
      </c>
      <c r="I44" s="9">
        <v>122</v>
      </c>
      <c r="J44" s="10">
        <v>107.3</v>
      </c>
      <c r="K44" t="str">
        <f t="shared" si="0"/>
        <v>5</v>
      </c>
    </row>
    <row r="45" spans="1:13" x14ac:dyDescent="0.2">
      <c r="A45" s="7">
        <v>6171</v>
      </c>
      <c r="B45" s="8" t="s">
        <v>23</v>
      </c>
      <c r="C45" s="7">
        <v>5038</v>
      </c>
      <c r="D45" s="8" t="s">
        <v>144</v>
      </c>
      <c r="E45" s="7"/>
      <c r="F45" s="63" t="s">
        <v>887</v>
      </c>
      <c r="G45" s="7">
        <v>13011</v>
      </c>
      <c r="H45" s="9">
        <v>0</v>
      </c>
      <c r="I45" s="9">
        <v>3.9</v>
      </c>
      <c r="J45" s="10"/>
      <c r="K45" t="str">
        <f t="shared" si="0"/>
        <v>5</v>
      </c>
      <c r="M45" s="24"/>
    </row>
    <row r="46" spans="1:13" x14ac:dyDescent="0.2">
      <c r="A46" s="7">
        <v>6171</v>
      </c>
      <c r="B46" s="8" t="s">
        <v>23</v>
      </c>
      <c r="C46" s="7">
        <v>5038</v>
      </c>
      <c r="D46" s="8" t="s">
        <v>144</v>
      </c>
      <c r="E46" s="7">
        <v>14007</v>
      </c>
      <c r="F46" s="63" t="s">
        <v>889</v>
      </c>
      <c r="G46" s="7"/>
      <c r="H46" s="9">
        <v>0</v>
      </c>
      <c r="I46" s="9">
        <v>0.9</v>
      </c>
      <c r="J46" s="10"/>
      <c r="K46" t="str">
        <f t="shared" si="0"/>
        <v>5</v>
      </c>
    </row>
    <row r="47" spans="1:13" x14ac:dyDescent="0.2">
      <c r="A47" s="7">
        <v>6171</v>
      </c>
      <c r="B47" s="8" t="s">
        <v>23</v>
      </c>
      <c r="C47" s="7">
        <v>5038</v>
      </c>
      <c r="D47" s="8" t="s">
        <v>144</v>
      </c>
      <c r="E47" s="7">
        <v>14008</v>
      </c>
      <c r="F47" s="63" t="s">
        <v>888</v>
      </c>
      <c r="G47" s="7"/>
      <c r="H47" s="9">
        <v>0</v>
      </c>
      <c r="I47" s="9">
        <v>2.4</v>
      </c>
      <c r="J47" s="10"/>
      <c r="K47" t="str">
        <f t="shared" si="0"/>
        <v>5</v>
      </c>
      <c r="M47" s="24"/>
    </row>
    <row r="48" spans="1:13" x14ac:dyDescent="0.2">
      <c r="A48" s="7">
        <v>6171</v>
      </c>
      <c r="B48" s="8" t="s">
        <v>23</v>
      </c>
      <c r="C48" s="7">
        <v>5136</v>
      </c>
      <c r="D48" s="8" t="s">
        <v>501</v>
      </c>
      <c r="E48" s="7"/>
      <c r="F48" s="23" t="s">
        <v>202</v>
      </c>
      <c r="G48" s="7"/>
      <c r="H48" s="9">
        <v>80</v>
      </c>
      <c r="I48" s="9">
        <v>40</v>
      </c>
      <c r="J48" s="10">
        <v>60</v>
      </c>
      <c r="K48" t="str">
        <f t="shared" si="0"/>
        <v>5</v>
      </c>
    </row>
    <row r="49" spans="1:11" x14ac:dyDescent="0.2">
      <c r="A49" s="7">
        <v>6171</v>
      </c>
      <c r="B49" s="8" t="s">
        <v>23</v>
      </c>
      <c r="C49" s="7">
        <v>5137</v>
      </c>
      <c r="D49" s="8" t="s">
        <v>391</v>
      </c>
      <c r="E49" s="7">
        <v>51371</v>
      </c>
      <c r="F49" s="8" t="s">
        <v>203</v>
      </c>
      <c r="G49" s="7"/>
      <c r="H49" s="9">
        <v>640</v>
      </c>
      <c r="I49" s="9">
        <v>440</v>
      </c>
      <c r="J49" s="10">
        <v>177.5</v>
      </c>
      <c r="K49" t="str">
        <f t="shared" si="0"/>
        <v>5</v>
      </c>
    </row>
    <row r="50" spans="1:11" x14ac:dyDescent="0.2">
      <c r="A50" s="7">
        <v>6171</v>
      </c>
      <c r="B50" s="8" t="s">
        <v>23</v>
      </c>
      <c r="C50" s="7">
        <v>5137</v>
      </c>
      <c r="D50" s="8" t="s">
        <v>391</v>
      </c>
      <c r="E50" s="7">
        <v>51372</v>
      </c>
      <c r="F50" s="8" t="s">
        <v>204</v>
      </c>
      <c r="G50" s="7"/>
      <c r="H50" s="9">
        <v>760</v>
      </c>
      <c r="I50" s="9">
        <v>120</v>
      </c>
      <c r="J50" s="10">
        <v>237</v>
      </c>
      <c r="K50" t="str">
        <f t="shared" si="0"/>
        <v>5</v>
      </c>
    </row>
    <row r="51" spans="1:11" x14ac:dyDescent="0.2">
      <c r="A51" s="7">
        <v>6171</v>
      </c>
      <c r="B51" s="8" t="s">
        <v>23</v>
      </c>
      <c r="C51" s="7">
        <v>5139</v>
      </c>
      <c r="D51" s="8" t="s">
        <v>392</v>
      </c>
      <c r="E51" s="7">
        <v>51391</v>
      </c>
      <c r="F51" s="23" t="s">
        <v>205</v>
      </c>
      <c r="G51" s="7"/>
      <c r="H51" s="9">
        <v>500</v>
      </c>
      <c r="I51" s="9">
        <v>500</v>
      </c>
      <c r="J51" s="10">
        <v>510</v>
      </c>
      <c r="K51" t="str">
        <f t="shared" si="0"/>
        <v>5</v>
      </c>
    </row>
    <row r="52" spans="1:11" x14ac:dyDescent="0.2">
      <c r="A52" s="7">
        <v>6171</v>
      </c>
      <c r="B52" s="8" t="s">
        <v>23</v>
      </c>
      <c r="C52" s="7">
        <v>5139</v>
      </c>
      <c r="D52" s="8" t="s">
        <v>392</v>
      </c>
      <c r="E52" s="7">
        <v>51392</v>
      </c>
      <c r="F52" s="8" t="s">
        <v>206</v>
      </c>
      <c r="G52" s="7"/>
      <c r="H52" s="9">
        <v>85</v>
      </c>
      <c r="I52" s="9">
        <v>85</v>
      </c>
      <c r="J52" s="10">
        <v>73</v>
      </c>
      <c r="K52" t="str">
        <f t="shared" si="0"/>
        <v>5</v>
      </c>
    </row>
    <row r="53" spans="1:11" x14ac:dyDescent="0.2">
      <c r="A53" s="7">
        <v>6171</v>
      </c>
      <c r="B53" s="8" t="s">
        <v>23</v>
      </c>
      <c r="C53" s="7">
        <v>5139</v>
      </c>
      <c r="D53" s="8" t="s">
        <v>392</v>
      </c>
      <c r="E53" s="7">
        <v>51393</v>
      </c>
      <c r="F53" s="8" t="s">
        <v>207</v>
      </c>
      <c r="G53" s="7"/>
      <c r="H53" s="9">
        <v>90</v>
      </c>
      <c r="I53" s="9">
        <v>95</v>
      </c>
      <c r="J53" s="10">
        <v>110</v>
      </c>
      <c r="K53" t="str">
        <f t="shared" si="0"/>
        <v>5</v>
      </c>
    </row>
    <row r="54" spans="1:11" x14ac:dyDescent="0.2">
      <c r="A54" s="7">
        <v>6171</v>
      </c>
      <c r="B54" s="8" t="s">
        <v>23</v>
      </c>
      <c r="C54" s="7">
        <v>5139</v>
      </c>
      <c r="D54" s="8" t="s">
        <v>392</v>
      </c>
      <c r="E54" s="7">
        <v>51393</v>
      </c>
      <c r="F54" s="8" t="s">
        <v>927</v>
      </c>
      <c r="G54" s="7">
        <v>13011</v>
      </c>
      <c r="H54" s="9">
        <v>0</v>
      </c>
      <c r="I54" s="9">
        <v>0.4</v>
      </c>
      <c r="J54" s="10"/>
      <c r="K54" t="str">
        <f t="shared" si="0"/>
        <v>5</v>
      </c>
    </row>
    <row r="55" spans="1:11" x14ac:dyDescent="0.2">
      <c r="A55" s="7">
        <v>6171</v>
      </c>
      <c r="B55" s="8" t="s">
        <v>23</v>
      </c>
      <c r="C55" s="7">
        <v>5139</v>
      </c>
      <c r="D55" s="8" t="s">
        <v>392</v>
      </c>
      <c r="E55" s="7">
        <v>51394</v>
      </c>
      <c r="F55" s="8" t="s">
        <v>208</v>
      </c>
      <c r="G55" s="7"/>
      <c r="H55" s="9">
        <v>20</v>
      </c>
      <c r="I55" s="9">
        <v>20</v>
      </c>
      <c r="J55" s="10">
        <v>20</v>
      </c>
      <c r="K55" t="str">
        <f t="shared" si="0"/>
        <v>5</v>
      </c>
    </row>
    <row r="56" spans="1:11" x14ac:dyDescent="0.2">
      <c r="A56" s="7">
        <v>6171</v>
      </c>
      <c r="B56" s="8" t="s">
        <v>23</v>
      </c>
      <c r="C56" s="7">
        <v>5139</v>
      </c>
      <c r="D56" s="8" t="s">
        <v>392</v>
      </c>
      <c r="E56" s="7">
        <v>51395</v>
      </c>
      <c r="F56" s="8" t="s">
        <v>209</v>
      </c>
      <c r="G56" s="7"/>
      <c r="H56" s="9">
        <v>100</v>
      </c>
      <c r="I56" s="9">
        <v>100</v>
      </c>
      <c r="J56" s="10">
        <v>100</v>
      </c>
      <c r="K56" t="str">
        <f t="shared" si="0"/>
        <v>5</v>
      </c>
    </row>
    <row r="57" spans="1:11" x14ac:dyDescent="0.2">
      <c r="A57" s="7">
        <v>6171</v>
      </c>
      <c r="B57" s="8" t="s">
        <v>23</v>
      </c>
      <c r="C57" s="7">
        <v>5151</v>
      </c>
      <c r="D57" s="8" t="s">
        <v>15</v>
      </c>
      <c r="E57" s="7"/>
      <c r="F57" s="8" t="s">
        <v>210</v>
      </c>
      <c r="G57" s="7"/>
      <c r="H57" s="9">
        <v>100</v>
      </c>
      <c r="I57" s="9">
        <v>100.2</v>
      </c>
      <c r="J57" s="10">
        <v>80</v>
      </c>
      <c r="K57" t="str">
        <f t="shared" si="0"/>
        <v>5</v>
      </c>
    </row>
    <row r="58" spans="1:11" x14ac:dyDescent="0.2">
      <c r="A58" s="7">
        <v>6171</v>
      </c>
      <c r="B58" s="8" t="s">
        <v>23</v>
      </c>
      <c r="C58" s="7">
        <v>5153</v>
      </c>
      <c r="D58" s="8" t="s">
        <v>16</v>
      </c>
      <c r="E58" s="7"/>
      <c r="F58" s="8" t="s">
        <v>211</v>
      </c>
      <c r="G58" s="7"/>
      <c r="H58" s="9">
        <v>468</v>
      </c>
      <c r="I58" s="9">
        <v>468</v>
      </c>
      <c r="J58" s="10">
        <v>468</v>
      </c>
      <c r="K58" t="str">
        <f t="shared" si="0"/>
        <v>5</v>
      </c>
    </row>
    <row r="59" spans="1:11" x14ac:dyDescent="0.2">
      <c r="A59" s="7">
        <v>6171</v>
      </c>
      <c r="B59" s="8" t="s">
        <v>23</v>
      </c>
      <c r="C59" s="7">
        <v>5154</v>
      </c>
      <c r="D59" s="8" t="s">
        <v>17</v>
      </c>
      <c r="E59" s="7"/>
      <c r="F59" s="8" t="s">
        <v>212</v>
      </c>
      <c r="G59" s="7"/>
      <c r="H59" s="9">
        <v>484</v>
      </c>
      <c r="I59" s="9">
        <v>484</v>
      </c>
      <c r="J59" s="10">
        <v>484</v>
      </c>
      <c r="K59" t="str">
        <f t="shared" si="0"/>
        <v>5</v>
      </c>
    </row>
    <row r="60" spans="1:11" x14ac:dyDescent="0.2">
      <c r="A60" s="7">
        <v>6171</v>
      </c>
      <c r="B60" s="8" t="s">
        <v>23</v>
      </c>
      <c r="C60" s="7">
        <v>5156</v>
      </c>
      <c r="D60" s="8" t="s">
        <v>18</v>
      </c>
      <c r="E60" s="7"/>
      <c r="F60" s="8" t="s">
        <v>213</v>
      </c>
      <c r="G60" s="7"/>
      <c r="H60" s="9">
        <v>120</v>
      </c>
      <c r="I60" s="9">
        <v>120</v>
      </c>
      <c r="J60" s="10">
        <v>105</v>
      </c>
      <c r="K60" t="str">
        <f t="shared" si="0"/>
        <v>5</v>
      </c>
    </row>
    <row r="61" spans="1:11" x14ac:dyDescent="0.2">
      <c r="A61" s="7">
        <v>6171</v>
      </c>
      <c r="B61" s="8" t="s">
        <v>23</v>
      </c>
      <c r="C61" s="7">
        <v>5156</v>
      </c>
      <c r="D61" s="8" t="s">
        <v>18</v>
      </c>
      <c r="E61" s="7"/>
      <c r="F61" s="63" t="s">
        <v>890</v>
      </c>
      <c r="G61" s="7">
        <v>13011</v>
      </c>
      <c r="H61" s="9">
        <v>0</v>
      </c>
      <c r="I61" s="9">
        <v>11.2</v>
      </c>
      <c r="J61" s="10"/>
      <c r="K61" t="str">
        <f t="shared" si="0"/>
        <v>5</v>
      </c>
    </row>
    <row r="62" spans="1:11" x14ac:dyDescent="0.2">
      <c r="A62" s="7">
        <v>6171</v>
      </c>
      <c r="B62" s="8" t="s">
        <v>23</v>
      </c>
      <c r="C62" s="7">
        <v>5161</v>
      </c>
      <c r="D62" s="8" t="s">
        <v>214</v>
      </c>
      <c r="E62" s="7"/>
      <c r="F62" s="8" t="s">
        <v>215</v>
      </c>
      <c r="G62" s="7"/>
      <c r="H62" s="9">
        <v>1700</v>
      </c>
      <c r="I62" s="9">
        <v>1698.9</v>
      </c>
      <c r="J62" s="10">
        <v>700</v>
      </c>
      <c r="K62" t="str">
        <f t="shared" si="0"/>
        <v>5</v>
      </c>
    </row>
    <row r="63" spans="1:11" x14ac:dyDescent="0.2">
      <c r="A63" s="7">
        <v>6171</v>
      </c>
      <c r="B63" s="8" t="s">
        <v>23</v>
      </c>
      <c r="C63" s="7">
        <v>5162</v>
      </c>
      <c r="D63" s="8" t="s">
        <v>19</v>
      </c>
      <c r="E63" s="7"/>
      <c r="F63" s="8" t="s">
        <v>216</v>
      </c>
      <c r="G63" s="7"/>
      <c r="H63" s="9">
        <v>300</v>
      </c>
      <c r="I63" s="9">
        <v>300</v>
      </c>
      <c r="J63" s="10">
        <v>300</v>
      </c>
      <c r="K63" t="str">
        <f t="shared" si="0"/>
        <v>5</v>
      </c>
    </row>
    <row r="64" spans="1:11" x14ac:dyDescent="0.2">
      <c r="A64" s="7">
        <v>6171</v>
      </c>
      <c r="B64" s="8" t="s">
        <v>23</v>
      </c>
      <c r="C64" s="7">
        <v>5163</v>
      </c>
      <c r="D64" s="8" t="s">
        <v>20</v>
      </c>
      <c r="E64" s="7">
        <v>51631</v>
      </c>
      <c r="F64" s="8" t="s">
        <v>217</v>
      </c>
      <c r="G64" s="7"/>
      <c r="H64" s="9">
        <v>60</v>
      </c>
      <c r="I64" s="9">
        <v>60</v>
      </c>
      <c r="J64" s="10">
        <v>75</v>
      </c>
      <c r="K64" t="str">
        <f t="shared" ref="K64:K103" si="1">LEFT(C64,1)</f>
        <v>5</v>
      </c>
    </row>
    <row r="65" spans="1:12" x14ac:dyDescent="0.2">
      <c r="A65" s="7">
        <v>6171</v>
      </c>
      <c r="B65" s="8" t="s">
        <v>23</v>
      </c>
      <c r="C65" s="7">
        <v>5166</v>
      </c>
      <c r="D65" s="8" t="s">
        <v>522</v>
      </c>
      <c r="E65" s="7"/>
      <c r="F65" s="8" t="s">
        <v>218</v>
      </c>
      <c r="G65" s="7"/>
      <c r="H65" s="9">
        <v>150</v>
      </c>
      <c r="I65" s="9">
        <v>216.1</v>
      </c>
      <c r="J65" s="10">
        <v>300</v>
      </c>
      <c r="K65" t="str">
        <f t="shared" si="1"/>
        <v>5</v>
      </c>
    </row>
    <row r="66" spans="1:12" x14ac:dyDescent="0.2">
      <c r="A66" s="7">
        <v>6171</v>
      </c>
      <c r="B66" s="8" t="s">
        <v>23</v>
      </c>
      <c r="C66" s="7">
        <v>5167</v>
      </c>
      <c r="D66" s="8" t="s">
        <v>99</v>
      </c>
      <c r="E66" s="7">
        <v>51671</v>
      </c>
      <c r="F66" s="8" t="s">
        <v>219</v>
      </c>
      <c r="G66" s="7"/>
      <c r="H66" s="9">
        <v>700</v>
      </c>
      <c r="I66" s="9">
        <v>399.2</v>
      </c>
      <c r="J66" s="10">
        <v>463</v>
      </c>
      <c r="K66" t="str">
        <f t="shared" si="1"/>
        <v>5</v>
      </c>
    </row>
    <row r="67" spans="1:12" x14ac:dyDescent="0.2">
      <c r="A67" s="7">
        <v>6171</v>
      </c>
      <c r="B67" s="8" t="s">
        <v>23</v>
      </c>
      <c r="C67" s="7">
        <v>5167</v>
      </c>
      <c r="D67" s="8" t="s">
        <v>99</v>
      </c>
      <c r="E67" s="7">
        <v>51671</v>
      </c>
      <c r="F67" s="63" t="s">
        <v>891</v>
      </c>
      <c r="G67" s="7">
        <v>13011</v>
      </c>
      <c r="H67" s="9">
        <v>0</v>
      </c>
      <c r="I67" s="9">
        <v>30.7</v>
      </c>
      <c r="J67" s="10"/>
      <c r="K67" t="str">
        <f t="shared" si="1"/>
        <v>5</v>
      </c>
    </row>
    <row r="68" spans="1:12" x14ac:dyDescent="0.2">
      <c r="A68" s="7">
        <v>6171</v>
      </c>
      <c r="B68" s="8" t="s">
        <v>23</v>
      </c>
      <c r="C68" s="7">
        <v>5167</v>
      </c>
      <c r="D68" s="8" t="s">
        <v>99</v>
      </c>
      <c r="E68" s="7">
        <v>51672</v>
      </c>
      <c r="F68" s="8" t="s">
        <v>220</v>
      </c>
      <c r="G68" s="7"/>
      <c r="H68" s="9">
        <v>220</v>
      </c>
      <c r="I68" s="9">
        <v>100</v>
      </c>
      <c r="J68" s="10">
        <v>117</v>
      </c>
      <c r="K68" t="str">
        <f t="shared" si="1"/>
        <v>5</v>
      </c>
    </row>
    <row r="69" spans="1:12" x14ac:dyDescent="0.2">
      <c r="A69" s="7">
        <v>6171</v>
      </c>
      <c r="B69" s="8" t="s">
        <v>23</v>
      </c>
      <c r="C69" s="7">
        <v>5168</v>
      </c>
      <c r="D69" s="17" t="s">
        <v>388</v>
      </c>
      <c r="E69" s="7"/>
      <c r="F69" s="8" t="s">
        <v>221</v>
      </c>
      <c r="G69" s="7"/>
      <c r="H69" s="9">
        <v>1682</v>
      </c>
      <c r="I69" s="9">
        <v>1682</v>
      </c>
      <c r="J69" s="10">
        <v>1940.4</v>
      </c>
      <c r="K69" t="str">
        <f t="shared" si="1"/>
        <v>5</v>
      </c>
    </row>
    <row r="70" spans="1:12" x14ac:dyDescent="0.2">
      <c r="A70" s="7">
        <v>6171</v>
      </c>
      <c r="B70" s="8" t="s">
        <v>23</v>
      </c>
      <c r="C70" s="7">
        <v>5168</v>
      </c>
      <c r="D70" s="17" t="s">
        <v>388</v>
      </c>
      <c r="E70" s="7">
        <v>14007</v>
      </c>
      <c r="F70" s="73" t="s">
        <v>892</v>
      </c>
      <c r="G70" s="7"/>
      <c r="H70" s="9">
        <v>0</v>
      </c>
      <c r="I70" s="9">
        <v>5.5</v>
      </c>
      <c r="J70" s="10"/>
      <c r="K70" t="str">
        <f t="shared" si="1"/>
        <v>5</v>
      </c>
    </row>
    <row r="71" spans="1:12" x14ac:dyDescent="0.2">
      <c r="A71" s="7">
        <v>6171</v>
      </c>
      <c r="B71" s="8" t="s">
        <v>23</v>
      </c>
      <c r="C71" s="7">
        <v>5168</v>
      </c>
      <c r="D71" s="17" t="s">
        <v>388</v>
      </c>
      <c r="E71" s="7">
        <v>14007</v>
      </c>
      <c r="F71" s="73" t="s">
        <v>893</v>
      </c>
      <c r="G71" s="7">
        <v>13013</v>
      </c>
      <c r="H71" s="9">
        <v>0</v>
      </c>
      <c r="I71" s="9">
        <v>103.5</v>
      </c>
      <c r="J71" s="10"/>
      <c r="K71" t="str">
        <f t="shared" si="1"/>
        <v>5</v>
      </c>
    </row>
    <row r="72" spans="1:12" x14ac:dyDescent="0.2">
      <c r="A72" s="7">
        <v>6171</v>
      </c>
      <c r="B72" s="8" t="s">
        <v>23</v>
      </c>
      <c r="C72" s="7">
        <v>5168</v>
      </c>
      <c r="D72" s="8" t="s">
        <v>388</v>
      </c>
      <c r="E72" s="7">
        <v>14010</v>
      </c>
      <c r="F72" s="23" t="s">
        <v>222</v>
      </c>
      <c r="G72" s="7"/>
      <c r="H72" s="9">
        <v>436</v>
      </c>
      <c r="I72" s="9">
        <v>436</v>
      </c>
      <c r="J72" s="10">
        <v>436</v>
      </c>
      <c r="K72" t="str">
        <f t="shared" si="1"/>
        <v>5</v>
      </c>
    </row>
    <row r="73" spans="1:12" x14ac:dyDescent="0.2">
      <c r="A73" s="7">
        <v>6171</v>
      </c>
      <c r="B73" s="8" t="s">
        <v>23</v>
      </c>
      <c r="C73" s="7">
        <v>5169</v>
      </c>
      <c r="D73" s="8" t="s">
        <v>11</v>
      </c>
      <c r="E73" s="7">
        <v>14007</v>
      </c>
      <c r="F73" s="23" t="s">
        <v>672</v>
      </c>
      <c r="G73" s="7"/>
      <c r="H73" s="9">
        <v>150</v>
      </c>
      <c r="I73" s="9">
        <v>1852.1</v>
      </c>
      <c r="J73" s="10">
        <v>180</v>
      </c>
      <c r="K73" t="str">
        <f t="shared" si="1"/>
        <v>5</v>
      </c>
    </row>
    <row r="74" spans="1:12" x14ac:dyDescent="0.2">
      <c r="A74" s="7">
        <v>6171</v>
      </c>
      <c r="B74" s="8" t="s">
        <v>23</v>
      </c>
      <c r="C74" s="7">
        <v>5169</v>
      </c>
      <c r="D74" s="8" t="s">
        <v>11</v>
      </c>
      <c r="E74" s="7">
        <v>14007</v>
      </c>
      <c r="F74" s="63" t="s">
        <v>894</v>
      </c>
      <c r="G74" s="7">
        <v>13013</v>
      </c>
      <c r="H74" s="9">
        <v>0</v>
      </c>
      <c r="I74" s="9">
        <v>945.4</v>
      </c>
      <c r="J74" s="10">
        <v>1033</v>
      </c>
      <c r="K74" t="str">
        <f t="shared" si="1"/>
        <v>5</v>
      </c>
    </row>
    <row r="75" spans="1:12" x14ac:dyDescent="0.2">
      <c r="A75" s="7">
        <v>6171</v>
      </c>
      <c r="B75" s="8" t="s">
        <v>23</v>
      </c>
      <c r="C75" s="7">
        <v>5169</v>
      </c>
      <c r="D75" s="8" t="s">
        <v>11</v>
      </c>
      <c r="E75" s="7">
        <v>14008</v>
      </c>
      <c r="F75" s="63" t="s">
        <v>895</v>
      </c>
      <c r="G75" s="7"/>
      <c r="H75" s="9">
        <v>0</v>
      </c>
      <c r="I75" s="9">
        <v>2.2000000000000002</v>
      </c>
      <c r="J75" s="10"/>
      <c r="K75" t="str">
        <f t="shared" si="1"/>
        <v>5</v>
      </c>
    </row>
    <row r="76" spans="1:12" x14ac:dyDescent="0.2">
      <c r="A76" s="7">
        <v>6171</v>
      </c>
      <c r="B76" s="8" t="s">
        <v>23</v>
      </c>
      <c r="C76" s="7">
        <v>5169</v>
      </c>
      <c r="D76" s="8" t="s">
        <v>11</v>
      </c>
      <c r="E76" s="7">
        <v>17871</v>
      </c>
      <c r="F76" s="8" t="s">
        <v>223</v>
      </c>
      <c r="G76" s="7"/>
      <c r="H76" s="9">
        <v>156</v>
      </c>
      <c r="I76" s="9">
        <v>156</v>
      </c>
      <c r="J76" s="10"/>
      <c r="K76" t="str">
        <f t="shared" si="1"/>
        <v>5</v>
      </c>
      <c r="L76" s="24"/>
    </row>
    <row r="77" spans="1:12" x14ac:dyDescent="0.2">
      <c r="A77" s="7">
        <v>6171</v>
      </c>
      <c r="B77" s="8" t="s">
        <v>23</v>
      </c>
      <c r="C77" s="7">
        <v>5169</v>
      </c>
      <c r="D77" s="8" t="s">
        <v>11</v>
      </c>
      <c r="E77" s="7">
        <v>51691</v>
      </c>
      <c r="F77" s="8" t="s">
        <v>224</v>
      </c>
      <c r="G77" s="7"/>
      <c r="H77" s="9">
        <v>455</v>
      </c>
      <c r="I77" s="9">
        <v>455</v>
      </c>
      <c r="J77" s="10">
        <v>455</v>
      </c>
      <c r="K77" t="str">
        <f t="shared" si="1"/>
        <v>5</v>
      </c>
    </row>
    <row r="78" spans="1:12" x14ac:dyDescent="0.2">
      <c r="A78" s="7">
        <v>6171</v>
      </c>
      <c r="B78" s="8" t="s">
        <v>23</v>
      </c>
      <c r="C78" s="7">
        <v>5169</v>
      </c>
      <c r="D78" s="8" t="s">
        <v>11</v>
      </c>
      <c r="E78" s="7">
        <v>51692</v>
      </c>
      <c r="F78" s="80" t="s">
        <v>906</v>
      </c>
      <c r="G78" s="7"/>
      <c r="H78" s="9">
        <v>600</v>
      </c>
      <c r="I78" s="9">
        <v>600</v>
      </c>
      <c r="J78" s="10">
        <v>600</v>
      </c>
      <c r="K78" t="str">
        <f t="shared" si="1"/>
        <v>5</v>
      </c>
    </row>
    <row r="79" spans="1:12" x14ac:dyDescent="0.2">
      <c r="A79" s="7">
        <v>6171</v>
      </c>
      <c r="B79" s="8" t="s">
        <v>23</v>
      </c>
      <c r="C79" s="7">
        <v>5169</v>
      </c>
      <c r="D79" s="8" t="s">
        <v>11</v>
      </c>
      <c r="E79" s="7">
        <v>51693</v>
      </c>
      <c r="F79" s="8" t="s">
        <v>225</v>
      </c>
      <c r="G79" s="7"/>
      <c r="H79" s="9">
        <v>275</v>
      </c>
      <c r="I79" s="9">
        <v>205</v>
      </c>
      <c r="J79" s="10">
        <v>320</v>
      </c>
      <c r="K79" t="str">
        <f t="shared" si="1"/>
        <v>5</v>
      </c>
    </row>
    <row r="80" spans="1:12" s="15" customFormat="1" ht="15.6" customHeight="1" x14ac:dyDescent="0.2">
      <c r="A80" s="7">
        <v>6171</v>
      </c>
      <c r="B80" s="8" t="s">
        <v>23</v>
      </c>
      <c r="C80" s="7">
        <v>5169</v>
      </c>
      <c r="D80" s="8" t="s">
        <v>11</v>
      </c>
      <c r="E80" s="7">
        <v>51694</v>
      </c>
      <c r="F80" s="8" t="s">
        <v>226</v>
      </c>
      <c r="G80" s="7"/>
      <c r="H80" s="9">
        <v>700</v>
      </c>
      <c r="I80" s="9">
        <v>397.6</v>
      </c>
      <c r="J80" s="10">
        <v>500</v>
      </c>
      <c r="K80" t="str">
        <f t="shared" si="1"/>
        <v>5</v>
      </c>
    </row>
    <row r="81" spans="1:11" x14ac:dyDescent="0.2">
      <c r="A81" s="7">
        <v>6171</v>
      </c>
      <c r="B81" s="8" t="s">
        <v>23</v>
      </c>
      <c r="C81" s="7">
        <v>5169</v>
      </c>
      <c r="D81" s="8" t="s">
        <v>11</v>
      </c>
      <c r="E81" s="7">
        <v>51695</v>
      </c>
      <c r="F81" s="8" t="s">
        <v>227</v>
      </c>
      <c r="G81" s="7"/>
      <c r="H81" s="9">
        <v>30</v>
      </c>
      <c r="I81" s="9">
        <v>30</v>
      </c>
      <c r="J81" s="10">
        <v>30</v>
      </c>
      <c r="K81" t="str">
        <f t="shared" si="1"/>
        <v>5</v>
      </c>
    </row>
    <row r="82" spans="1:11" x14ac:dyDescent="0.2">
      <c r="A82" s="7">
        <v>6171</v>
      </c>
      <c r="B82" s="8" t="s">
        <v>23</v>
      </c>
      <c r="C82" s="7">
        <v>5169</v>
      </c>
      <c r="D82" s="8" t="s">
        <v>11</v>
      </c>
      <c r="E82" s="7">
        <v>140071</v>
      </c>
      <c r="F82" s="63" t="s">
        <v>896</v>
      </c>
      <c r="G82" s="7">
        <v>13013</v>
      </c>
      <c r="H82" s="9">
        <v>0</v>
      </c>
      <c r="I82" s="9">
        <v>2.9</v>
      </c>
      <c r="J82" s="10"/>
      <c r="K82" t="str">
        <f t="shared" si="1"/>
        <v>5</v>
      </c>
    </row>
    <row r="83" spans="1:11" x14ac:dyDescent="0.2">
      <c r="A83" s="7">
        <v>6171</v>
      </c>
      <c r="B83" s="8" t="s">
        <v>23</v>
      </c>
      <c r="C83" s="7">
        <v>5169</v>
      </c>
      <c r="D83" s="8" t="s">
        <v>11</v>
      </c>
      <c r="E83" s="7">
        <v>140081</v>
      </c>
      <c r="F83" s="63" t="s">
        <v>897</v>
      </c>
      <c r="G83" s="7">
        <v>13013</v>
      </c>
      <c r="H83" s="9">
        <v>0</v>
      </c>
      <c r="I83" s="9">
        <v>41.6</v>
      </c>
      <c r="J83" s="10"/>
      <c r="K83" t="str">
        <f t="shared" si="1"/>
        <v>5</v>
      </c>
    </row>
    <row r="84" spans="1:11" x14ac:dyDescent="0.2">
      <c r="A84" s="7">
        <v>6171</v>
      </c>
      <c r="B84" s="8" t="s">
        <v>23</v>
      </c>
      <c r="C84" s="7">
        <v>5171</v>
      </c>
      <c r="D84" s="8" t="s">
        <v>21</v>
      </c>
      <c r="E84" s="7">
        <v>51711</v>
      </c>
      <c r="F84" s="8" t="s">
        <v>228</v>
      </c>
      <c r="G84" s="7"/>
      <c r="H84" s="9">
        <v>200</v>
      </c>
      <c r="I84" s="9">
        <v>287.2</v>
      </c>
      <c r="J84" s="10">
        <v>477</v>
      </c>
      <c r="K84" t="str">
        <f t="shared" si="1"/>
        <v>5</v>
      </c>
    </row>
    <row r="85" spans="1:11" x14ac:dyDescent="0.2">
      <c r="A85" s="7">
        <v>6171</v>
      </c>
      <c r="B85" s="8" t="s">
        <v>23</v>
      </c>
      <c r="C85" s="7">
        <v>5171</v>
      </c>
      <c r="D85" s="8" t="s">
        <v>21</v>
      </c>
      <c r="E85" s="7">
        <v>51712</v>
      </c>
      <c r="F85" s="8" t="s">
        <v>229</v>
      </c>
      <c r="G85" s="7"/>
      <c r="H85" s="9">
        <v>105</v>
      </c>
      <c r="I85" s="9">
        <v>55</v>
      </c>
      <c r="J85" s="10">
        <v>85</v>
      </c>
      <c r="K85" t="str">
        <f t="shared" si="1"/>
        <v>5</v>
      </c>
    </row>
    <row r="86" spans="1:11" x14ac:dyDescent="0.2">
      <c r="A86" s="7">
        <v>6171</v>
      </c>
      <c r="B86" s="8" t="s">
        <v>23</v>
      </c>
      <c r="C86" s="7">
        <v>5171</v>
      </c>
      <c r="D86" s="8" t="s">
        <v>21</v>
      </c>
      <c r="E86" s="7">
        <v>51713</v>
      </c>
      <c r="F86" s="8" t="s">
        <v>230</v>
      </c>
      <c r="G86" s="7"/>
      <c r="H86" s="9">
        <v>80</v>
      </c>
      <c r="I86" s="9">
        <v>40</v>
      </c>
      <c r="J86" s="10">
        <v>80</v>
      </c>
      <c r="K86" t="str">
        <f t="shared" si="1"/>
        <v>5</v>
      </c>
    </row>
    <row r="87" spans="1:11" x14ac:dyDescent="0.2">
      <c r="A87" s="7">
        <v>6171</v>
      </c>
      <c r="B87" s="8" t="s">
        <v>23</v>
      </c>
      <c r="C87" s="7">
        <v>5173</v>
      </c>
      <c r="D87" s="8" t="s">
        <v>508</v>
      </c>
      <c r="E87" s="7"/>
      <c r="F87" s="8" t="s">
        <v>231</v>
      </c>
      <c r="G87" s="7"/>
      <c r="H87" s="9">
        <v>90</v>
      </c>
      <c r="I87" s="9">
        <v>43.4</v>
      </c>
      <c r="J87" s="10">
        <v>80</v>
      </c>
      <c r="K87" t="str">
        <f t="shared" si="1"/>
        <v>5</v>
      </c>
    </row>
    <row r="88" spans="1:11" x14ac:dyDescent="0.2">
      <c r="A88" s="7">
        <v>6171</v>
      </c>
      <c r="B88" s="8" t="s">
        <v>23</v>
      </c>
      <c r="C88" s="7">
        <v>5173</v>
      </c>
      <c r="D88" s="8" t="s">
        <v>508</v>
      </c>
      <c r="E88" s="7"/>
      <c r="F88" s="63" t="s">
        <v>898</v>
      </c>
      <c r="G88" s="7">
        <v>13011</v>
      </c>
      <c r="H88" s="9">
        <v>0</v>
      </c>
      <c r="I88" s="9">
        <v>3.1</v>
      </c>
      <c r="J88" s="10"/>
      <c r="K88" t="str">
        <f t="shared" si="1"/>
        <v>5</v>
      </c>
    </row>
    <row r="89" spans="1:11" x14ac:dyDescent="0.2">
      <c r="A89" s="7">
        <v>6171</v>
      </c>
      <c r="B89" s="8" t="s">
        <v>23</v>
      </c>
      <c r="C89" s="7">
        <v>5175</v>
      </c>
      <c r="D89" s="8" t="s">
        <v>149</v>
      </c>
      <c r="E89" s="7"/>
      <c r="F89" s="8" t="s">
        <v>232</v>
      </c>
      <c r="G89" s="7"/>
      <c r="H89" s="9">
        <v>20</v>
      </c>
      <c r="I89" s="9">
        <v>20</v>
      </c>
      <c r="J89" s="10">
        <v>15</v>
      </c>
      <c r="K89" t="str">
        <f t="shared" si="1"/>
        <v>5</v>
      </c>
    </row>
    <row r="90" spans="1:11" x14ac:dyDescent="0.2">
      <c r="A90" s="7">
        <v>6171</v>
      </c>
      <c r="B90" s="8" t="s">
        <v>23</v>
      </c>
      <c r="C90" s="7">
        <v>5175</v>
      </c>
      <c r="D90" s="8" t="s">
        <v>149</v>
      </c>
      <c r="E90" s="7">
        <v>14007</v>
      </c>
      <c r="F90" s="63" t="s">
        <v>899</v>
      </c>
      <c r="G90" s="7"/>
      <c r="H90" s="9">
        <v>0</v>
      </c>
      <c r="I90" s="9">
        <v>0.1</v>
      </c>
      <c r="J90" s="10"/>
      <c r="K90" t="str">
        <f t="shared" si="1"/>
        <v>5</v>
      </c>
    </row>
    <row r="91" spans="1:11" x14ac:dyDescent="0.2">
      <c r="A91" s="7">
        <v>6171</v>
      </c>
      <c r="B91" s="8" t="s">
        <v>23</v>
      </c>
      <c r="C91" s="7">
        <v>5175</v>
      </c>
      <c r="D91" s="8" t="s">
        <v>149</v>
      </c>
      <c r="E91" s="7">
        <v>140071</v>
      </c>
      <c r="F91" s="63" t="s">
        <v>900</v>
      </c>
      <c r="G91" s="7">
        <v>13013</v>
      </c>
      <c r="H91" s="9">
        <v>0</v>
      </c>
      <c r="I91" s="9">
        <v>0.5</v>
      </c>
      <c r="J91" s="10"/>
      <c r="K91" t="str">
        <f t="shared" si="1"/>
        <v>5</v>
      </c>
    </row>
    <row r="92" spans="1:11" x14ac:dyDescent="0.2">
      <c r="A92" s="7">
        <v>6171</v>
      </c>
      <c r="B92" s="8" t="s">
        <v>23</v>
      </c>
      <c r="C92" s="7">
        <v>5192</v>
      </c>
      <c r="D92" s="8" t="s">
        <v>233</v>
      </c>
      <c r="E92" s="7"/>
      <c r="F92" s="63" t="s">
        <v>928</v>
      </c>
      <c r="G92" s="7"/>
      <c r="H92" s="9">
        <v>0</v>
      </c>
      <c r="I92" s="9">
        <v>350</v>
      </c>
      <c r="J92" s="10"/>
      <c r="K92" t="str">
        <f t="shared" si="1"/>
        <v>5</v>
      </c>
    </row>
    <row r="93" spans="1:11" x14ac:dyDescent="0.2">
      <c r="A93" s="7">
        <v>6171</v>
      </c>
      <c r="B93" s="8" t="s">
        <v>23</v>
      </c>
      <c r="C93" s="7">
        <v>5194</v>
      </c>
      <c r="D93" s="8" t="s">
        <v>150</v>
      </c>
      <c r="E93" s="7"/>
      <c r="F93" s="8" t="s">
        <v>234</v>
      </c>
      <c r="G93" s="7"/>
      <c r="H93" s="9">
        <v>4</v>
      </c>
      <c r="I93" s="9">
        <v>4</v>
      </c>
      <c r="J93" s="10">
        <v>4</v>
      </c>
      <c r="K93" t="str">
        <f t="shared" si="1"/>
        <v>5</v>
      </c>
    </row>
    <row r="94" spans="1:11" x14ac:dyDescent="0.2">
      <c r="A94" s="7">
        <v>6171</v>
      </c>
      <c r="B94" s="8" t="s">
        <v>23</v>
      </c>
      <c r="C94" s="7">
        <v>5362</v>
      </c>
      <c r="D94" s="8" t="s">
        <v>494</v>
      </c>
      <c r="E94" s="7"/>
      <c r="F94" s="8" t="s">
        <v>235</v>
      </c>
      <c r="G94" s="7"/>
      <c r="H94" s="9">
        <v>30</v>
      </c>
      <c r="I94" s="9">
        <v>29.5</v>
      </c>
      <c r="J94" s="10">
        <v>30</v>
      </c>
      <c r="K94" t="str">
        <f t="shared" si="1"/>
        <v>5</v>
      </c>
    </row>
    <row r="95" spans="1:11" x14ac:dyDescent="0.2">
      <c r="A95" s="7">
        <v>6171</v>
      </c>
      <c r="B95" s="8" t="s">
        <v>23</v>
      </c>
      <c r="C95" s="7">
        <v>5363</v>
      </c>
      <c r="D95" s="8" t="s">
        <v>673</v>
      </c>
      <c r="E95" s="7"/>
      <c r="F95" s="63" t="s">
        <v>901</v>
      </c>
      <c r="G95" s="7"/>
      <c r="H95" s="9">
        <v>0</v>
      </c>
      <c r="I95" s="9">
        <v>0.5</v>
      </c>
      <c r="J95" s="10"/>
      <c r="K95" t="str">
        <f t="shared" si="1"/>
        <v>5</v>
      </c>
    </row>
    <row r="96" spans="1:11" x14ac:dyDescent="0.2">
      <c r="A96" s="7">
        <v>6171</v>
      </c>
      <c r="B96" s="8" t="s">
        <v>23</v>
      </c>
      <c r="C96" s="7">
        <v>5424</v>
      </c>
      <c r="D96" s="8" t="s">
        <v>146</v>
      </c>
      <c r="E96" s="7"/>
      <c r="F96" s="63" t="s">
        <v>902</v>
      </c>
      <c r="G96" s="7"/>
      <c r="H96" s="9">
        <v>0</v>
      </c>
      <c r="I96" s="9">
        <v>145</v>
      </c>
      <c r="J96" s="10"/>
      <c r="K96" t="str">
        <f t="shared" si="1"/>
        <v>5</v>
      </c>
    </row>
    <row r="97" spans="1:13" x14ac:dyDescent="0.2">
      <c r="A97" s="7">
        <v>6171</v>
      </c>
      <c r="B97" s="8" t="s">
        <v>23</v>
      </c>
      <c r="C97" s="7">
        <v>5424</v>
      </c>
      <c r="D97" s="8" t="s">
        <v>146</v>
      </c>
      <c r="E97" s="7"/>
      <c r="F97" s="63" t="s">
        <v>903</v>
      </c>
      <c r="G97" s="7">
        <v>13011</v>
      </c>
      <c r="H97" s="9">
        <v>0</v>
      </c>
      <c r="I97" s="9">
        <v>18.399999999999999</v>
      </c>
      <c r="J97" s="10"/>
      <c r="K97" t="str">
        <f t="shared" si="1"/>
        <v>5</v>
      </c>
    </row>
    <row r="98" spans="1:13" x14ac:dyDescent="0.2">
      <c r="A98" s="7">
        <v>6171</v>
      </c>
      <c r="B98" s="8" t="s">
        <v>23</v>
      </c>
      <c r="C98" s="7">
        <v>5499</v>
      </c>
      <c r="D98" s="8" t="s">
        <v>523</v>
      </c>
      <c r="E98" s="7"/>
      <c r="F98" s="80" t="s">
        <v>908</v>
      </c>
      <c r="G98" s="7"/>
      <c r="H98" s="9">
        <v>1284</v>
      </c>
      <c r="I98" s="9">
        <v>1284</v>
      </c>
      <c r="J98" s="10">
        <v>850.8</v>
      </c>
      <c r="K98" t="str">
        <f t="shared" si="1"/>
        <v>5</v>
      </c>
    </row>
    <row r="99" spans="1:13" x14ac:dyDescent="0.2">
      <c r="A99" s="7">
        <v>6171</v>
      </c>
      <c r="B99" s="8" t="s">
        <v>23</v>
      </c>
      <c r="C99" s="7">
        <v>6111</v>
      </c>
      <c r="D99" s="8" t="s">
        <v>236</v>
      </c>
      <c r="E99" s="7">
        <v>14007</v>
      </c>
      <c r="F99" s="63" t="s">
        <v>907</v>
      </c>
      <c r="G99" s="7">
        <v>13013</v>
      </c>
      <c r="H99" s="9">
        <v>0</v>
      </c>
      <c r="I99" s="9">
        <v>178.4</v>
      </c>
      <c r="J99" s="10"/>
      <c r="K99" t="str">
        <f t="shared" si="1"/>
        <v>6</v>
      </c>
      <c r="L99" s="24"/>
    </row>
    <row r="100" spans="1:13" x14ac:dyDescent="0.2">
      <c r="A100" s="7">
        <v>6171</v>
      </c>
      <c r="B100" s="8" t="s">
        <v>23</v>
      </c>
      <c r="C100" s="7">
        <v>6121</v>
      </c>
      <c r="D100" s="8" t="s">
        <v>112</v>
      </c>
      <c r="E100" s="7"/>
      <c r="F100" s="8" t="s">
        <v>237</v>
      </c>
      <c r="G100" s="7"/>
      <c r="H100" s="9">
        <v>450</v>
      </c>
      <c r="I100" s="9">
        <v>500</v>
      </c>
      <c r="J100" s="10"/>
      <c r="K100" t="str">
        <f t="shared" si="1"/>
        <v>6</v>
      </c>
    </row>
    <row r="101" spans="1:13" x14ac:dyDescent="0.2">
      <c r="A101" s="7">
        <v>6171</v>
      </c>
      <c r="B101" s="8" t="s">
        <v>23</v>
      </c>
      <c r="C101" s="7">
        <v>6123</v>
      </c>
      <c r="D101" s="8" t="s">
        <v>524</v>
      </c>
      <c r="E101" s="7"/>
      <c r="F101" s="8" t="s">
        <v>674</v>
      </c>
      <c r="G101" s="7"/>
      <c r="H101" s="9">
        <v>500</v>
      </c>
      <c r="I101" s="9">
        <v>300</v>
      </c>
      <c r="J101" s="10"/>
      <c r="K101" t="str">
        <f t="shared" si="1"/>
        <v>6</v>
      </c>
    </row>
    <row r="102" spans="1:13" x14ac:dyDescent="0.2">
      <c r="A102" s="7">
        <v>6402</v>
      </c>
      <c r="B102" s="8" t="s">
        <v>34</v>
      </c>
      <c r="C102" s="7">
        <v>5364</v>
      </c>
      <c r="D102" s="8" t="s">
        <v>533</v>
      </c>
      <c r="E102" s="7"/>
      <c r="F102" s="63" t="s">
        <v>904</v>
      </c>
      <c r="G102" s="7">
        <v>13011</v>
      </c>
      <c r="H102" s="9">
        <v>0</v>
      </c>
      <c r="I102" s="9">
        <v>7.3</v>
      </c>
      <c r="J102" s="10"/>
      <c r="K102" t="str">
        <f t="shared" si="1"/>
        <v>5</v>
      </c>
    </row>
    <row r="103" spans="1:13" x14ac:dyDescent="0.2">
      <c r="A103" s="7">
        <v>6402</v>
      </c>
      <c r="B103" s="8" t="s">
        <v>34</v>
      </c>
      <c r="C103" s="7">
        <v>5364</v>
      </c>
      <c r="D103" s="8" t="s">
        <v>533</v>
      </c>
      <c r="E103" s="7">
        <v>14008</v>
      </c>
      <c r="F103" s="63" t="s">
        <v>905</v>
      </c>
      <c r="G103" s="7">
        <v>13013</v>
      </c>
      <c r="H103" s="9">
        <v>0</v>
      </c>
      <c r="I103" s="9">
        <v>57</v>
      </c>
      <c r="J103" s="10"/>
      <c r="K103" t="str">
        <f t="shared" si="1"/>
        <v>5</v>
      </c>
      <c r="L103" s="24"/>
    </row>
    <row r="104" spans="1:13" x14ac:dyDescent="0.2">
      <c r="A104" s="33" t="s">
        <v>370</v>
      </c>
      <c r="B104" s="34"/>
      <c r="C104" s="33"/>
      <c r="D104" s="34"/>
      <c r="E104" s="33"/>
      <c r="F104" s="34"/>
      <c r="G104" s="33"/>
      <c r="H104" s="35">
        <f>SUM(H27:H103)</f>
        <v>52718</v>
      </c>
      <c r="I104" s="35">
        <f t="shared" ref="I104:J104" si="2">SUM(I27:I103)</f>
        <v>57741.799999999988</v>
      </c>
      <c r="J104" s="35">
        <f t="shared" si="2"/>
        <v>45949.100000000006</v>
      </c>
    </row>
    <row r="105" spans="1:13" x14ac:dyDescent="0.2">
      <c r="A105" s="11" t="s">
        <v>371</v>
      </c>
      <c r="B105" s="12"/>
      <c r="C105" s="11"/>
      <c r="D105" s="12"/>
      <c r="E105" s="11"/>
      <c r="F105" s="12"/>
      <c r="G105" s="11"/>
      <c r="H105" s="13">
        <f>SUM(H26)</f>
        <v>34</v>
      </c>
      <c r="I105" s="13">
        <f t="shared" ref="I105:J105" si="3">SUM(I26)</f>
        <v>6285.4</v>
      </c>
      <c r="J105" s="13">
        <f t="shared" si="3"/>
        <v>1067</v>
      </c>
    </row>
    <row r="106" spans="1:13" x14ac:dyDescent="0.2">
      <c r="A106" s="11" t="s">
        <v>372</v>
      </c>
      <c r="B106" s="12"/>
      <c r="C106" s="11"/>
      <c r="D106" s="12"/>
      <c r="E106" s="11"/>
      <c r="F106" s="12"/>
      <c r="G106" s="11"/>
      <c r="H106" s="13">
        <f>SUM(H104)</f>
        <v>52718</v>
      </c>
      <c r="I106" s="13">
        <f t="shared" ref="I106:J106" si="4">SUM(I104)</f>
        <v>57741.799999999988</v>
      </c>
      <c r="J106" s="13">
        <f t="shared" si="4"/>
        <v>45949.100000000006</v>
      </c>
    </row>
    <row r="107" spans="1:13" x14ac:dyDescent="0.2">
      <c r="A107" s="11" t="s">
        <v>373</v>
      </c>
      <c r="B107" s="12"/>
      <c r="C107" s="11"/>
      <c r="D107" s="12"/>
      <c r="E107" s="11"/>
      <c r="F107" s="12"/>
      <c r="G107" s="11"/>
      <c r="H107" s="13">
        <f>H105-H106</f>
        <v>-52684</v>
      </c>
      <c r="I107" s="13">
        <f t="shared" ref="I107:J107" si="5">I105-I106</f>
        <v>-51456.399999999987</v>
      </c>
      <c r="J107" s="13">
        <f t="shared" si="5"/>
        <v>-44882.100000000006</v>
      </c>
    </row>
    <row r="108" spans="1:13" ht="15.75" x14ac:dyDescent="0.2">
      <c r="A108" s="100" t="s">
        <v>249</v>
      </c>
      <c r="B108" s="100"/>
      <c r="C108" s="100"/>
      <c r="D108" s="100"/>
      <c r="E108" s="100"/>
      <c r="F108" s="100"/>
      <c r="G108" s="100"/>
      <c r="H108" s="100"/>
      <c r="I108" s="100"/>
      <c r="J108" s="101"/>
    </row>
    <row r="109" spans="1:13" x14ac:dyDescent="0.2">
      <c r="A109" s="7">
        <v>6112</v>
      </c>
      <c r="B109" s="8" t="s">
        <v>239</v>
      </c>
      <c r="C109" s="7">
        <v>5021</v>
      </c>
      <c r="D109" s="8" t="s">
        <v>14</v>
      </c>
      <c r="E109" s="7"/>
      <c r="F109" s="8" t="s">
        <v>675</v>
      </c>
      <c r="G109" s="7"/>
      <c r="H109" s="9">
        <v>0</v>
      </c>
      <c r="I109" s="9">
        <v>6.5</v>
      </c>
      <c r="J109" s="10"/>
      <c r="K109" t="str">
        <f t="shared" ref="K109:K118" si="6">LEFT(C109,1)</f>
        <v>5</v>
      </c>
    </row>
    <row r="110" spans="1:13" x14ac:dyDescent="0.2">
      <c r="A110" s="7">
        <v>6112</v>
      </c>
      <c r="B110" s="8" t="s">
        <v>239</v>
      </c>
      <c r="C110" s="7">
        <v>5023</v>
      </c>
      <c r="D110" s="8" t="s">
        <v>240</v>
      </c>
      <c r="E110" s="7"/>
      <c r="F110" s="8" t="s">
        <v>241</v>
      </c>
      <c r="G110" s="7"/>
      <c r="H110" s="9">
        <v>3005</v>
      </c>
      <c r="I110" s="9">
        <v>2995.5</v>
      </c>
      <c r="J110" s="10">
        <v>2900</v>
      </c>
      <c r="K110" t="str">
        <f t="shared" si="6"/>
        <v>5</v>
      </c>
      <c r="M110" s="24"/>
    </row>
    <row r="111" spans="1:13" x14ac:dyDescent="0.2">
      <c r="A111" s="7">
        <v>6112</v>
      </c>
      <c r="B111" s="8" t="s">
        <v>239</v>
      </c>
      <c r="C111" s="7">
        <v>5031</v>
      </c>
      <c r="D111" s="8" t="s">
        <v>385</v>
      </c>
      <c r="E111" s="7"/>
      <c r="F111" s="8" t="s">
        <v>242</v>
      </c>
      <c r="G111" s="7"/>
      <c r="H111" s="9">
        <v>418</v>
      </c>
      <c r="I111" s="9">
        <v>418</v>
      </c>
      <c r="J111" s="10">
        <v>490</v>
      </c>
      <c r="K111" t="str">
        <f t="shared" si="6"/>
        <v>5</v>
      </c>
    </row>
    <row r="112" spans="1:13" x14ac:dyDescent="0.2">
      <c r="A112" s="7">
        <v>6112</v>
      </c>
      <c r="B112" s="8" t="s">
        <v>239</v>
      </c>
      <c r="C112" s="7">
        <v>5032</v>
      </c>
      <c r="D112" s="8" t="s">
        <v>387</v>
      </c>
      <c r="E112" s="7"/>
      <c r="F112" s="8" t="s">
        <v>243</v>
      </c>
      <c r="G112" s="7"/>
      <c r="H112" s="9">
        <v>271</v>
      </c>
      <c r="I112" s="9">
        <v>271</v>
      </c>
      <c r="J112" s="10">
        <v>261</v>
      </c>
      <c r="K112" t="str">
        <f t="shared" si="6"/>
        <v>5</v>
      </c>
      <c r="M112" s="24"/>
    </row>
    <row r="113" spans="1:11" x14ac:dyDescent="0.2">
      <c r="A113" s="7">
        <v>6112</v>
      </c>
      <c r="B113" s="8" t="s">
        <v>239</v>
      </c>
      <c r="C113" s="7">
        <v>5167</v>
      </c>
      <c r="D113" s="8" t="s">
        <v>99</v>
      </c>
      <c r="E113" s="7"/>
      <c r="F113" s="23" t="s">
        <v>244</v>
      </c>
      <c r="G113" s="7"/>
      <c r="H113" s="9">
        <v>98</v>
      </c>
      <c r="I113" s="9">
        <v>98</v>
      </c>
      <c r="J113" s="10">
        <v>5</v>
      </c>
      <c r="K113" t="str">
        <f t="shared" si="6"/>
        <v>5</v>
      </c>
    </row>
    <row r="114" spans="1:11" x14ac:dyDescent="0.2">
      <c r="A114" s="7">
        <v>6112</v>
      </c>
      <c r="B114" s="8" t="s">
        <v>239</v>
      </c>
      <c r="C114" s="7">
        <v>5173</v>
      </c>
      <c r="D114" s="8" t="s">
        <v>508</v>
      </c>
      <c r="E114" s="7"/>
      <c r="F114" s="8" t="s">
        <v>245</v>
      </c>
      <c r="G114" s="7"/>
      <c r="H114" s="9">
        <v>40</v>
      </c>
      <c r="I114" s="9">
        <v>40</v>
      </c>
      <c r="J114" s="10"/>
      <c r="K114" t="str">
        <f t="shared" si="6"/>
        <v>5</v>
      </c>
    </row>
    <row r="115" spans="1:11" x14ac:dyDescent="0.2">
      <c r="A115" s="7">
        <v>6112</v>
      </c>
      <c r="B115" s="8" t="s">
        <v>239</v>
      </c>
      <c r="C115" s="7">
        <v>5175</v>
      </c>
      <c r="D115" s="8" t="s">
        <v>149</v>
      </c>
      <c r="E115" s="7"/>
      <c r="F115" s="8" t="s">
        <v>246</v>
      </c>
      <c r="G115" s="7"/>
      <c r="H115" s="9">
        <v>40</v>
      </c>
      <c r="I115" s="9">
        <v>40</v>
      </c>
      <c r="J115" s="10">
        <v>5</v>
      </c>
      <c r="K115" t="str">
        <f t="shared" si="6"/>
        <v>5</v>
      </c>
    </row>
    <row r="116" spans="1:11" x14ac:dyDescent="0.2">
      <c r="A116" s="7">
        <v>6112</v>
      </c>
      <c r="B116" s="8" t="s">
        <v>239</v>
      </c>
      <c r="C116" s="7">
        <v>5179</v>
      </c>
      <c r="D116" s="8" t="s">
        <v>492</v>
      </c>
      <c r="E116" s="7"/>
      <c r="F116" s="8" t="s">
        <v>525</v>
      </c>
      <c r="G116" s="7"/>
      <c r="H116" s="9">
        <v>5</v>
      </c>
      <c r="I116" s="9">
        <v>8</v>
      </c>
      <c r="J116" s="10">
        <v>5</v>
      </c>
      <c r="K116" t="str">
        <f t="shared" si="6"/>
        <v>5</v>
      </c>
    </row>
    <row r="117" spans="1:11" x14ac:dyDescent="0.2">
      <c r="A117" s="7">
        <v>6112</v>
      </c>
      <c r="B117" s="8" t="s">
        <v>239</v>
      </c>
      <c r="C117" s="7">
        <v>5194</v>
      </c>
      <c r="D117" s="8" t="s">
        <v>150</v>
      </c>
      <c r="E117" s="7"/>
      <c r="F117" s="23" t="s">
        <v>247</v>
      </c>
      <c r="G117" s="7"/>
      <c r="H117" s="9">
        <v>30</v>
      </c>
      <c r="I117" s="9">
        <v>30</v>
      </c>
      <c r="J117" s="10">
        <v>30</v>
      </c>
      <c r="K117" t="str">
        <f t="shared" si="6"/>
        <v>5</v>
      </c>
    </row>
    <row r="118" spans="1:11" x14ac:dyDescent="0.2">
      <c r="A118" s="7">
        <v>6112</v>
      </c>
      <c r="B118" s="8" t="s">
        <v>239</v>
      </c>
      <c r="C118" s="7">
        <v>5499</v>
      </c>
      <c r="D118" s="8" t="s">
        <v>523</v>
      </c>
      <c r="E118" s="7"/>
      <c r="F118" s="8" t="s">
        <v>248</v>
      </c>
      <c r="G118" s="7"/>
      <c r="H118" s="9">
        <v>52</v>
      </c>
      <c r="I118" s="9">
        <v>52</v>
      </c>
      <c r="J118" s="10">
        <v>28.3</v>
      </c>
      <c r="K118" t="str">
        <f t="shared" si="6"/>
        <v>5</v>
      </c>
    </row>
    <row r="119" spans="1:11" x14ac:dyDescent="0.2">
      <c r="A119" s="33" t="s">
        <v>374</v>
      </c>
      <c r="B119" s="34"/>
      <c r="C119" s="33"/>
      <c r="D119" s="34"/>
      <c r="E119" s="33"/>
      <c r="F119" s="34"/>
      <c r="G119" s="33"/>
      <c r="H119" s="35">
        <f>SUM(H109:H118)</f>
        <v>3959</v>
      </c>
      <c r="I119" s="35">
        <f t="shared" ref="I119:J119" si="7">SUM(I109:I118)</f>
        <v>3959</v>
      </c>
      <c r="J119" s="35">
        <f t="shared" si="7"/>
        <v>3724.3</v>
      </c>
    </row>
    <row r="120" spans="1:11" x14ac:dyDescent="0.2">
      <c r="A120" s="11" t="s">
        <v>375</v>
      </c>
      <c r="B120" s="12"/>
      <c r="C120" s="11"/>
      <c r="D120" s="12"/>
      <c r="E120" s="11"/>
      <c r="F120" s="12"/>
      <c r="G120" s="11"/>
      <c r="H120" s="13">
        <f>SUM(H119)</f>
        <v>3959</v>
      </c>
      <c r="I120" s="13">
        <f t="shared" ref="I120:J120" si="8">SUM(I119)</f>
        <v>3959</v>
      </c>
      <c r="J120" s="13">
        <f t="shared" si="8"/>
        <v>3724.3</v>
      </c>
    </row>
    <row r="122" spans="1:11" x14ac:dyDescent="0.2">
      <c r="A122" s="4" t="s">
        <v>376</v>
      </c>
      <c r="B122" s="5"/>
      <c r="C122" s="4"/>
      <c r="D122" s="5"/>
      <c r="E122" s="4"/>
      <c r="F122" s="5"/>
      <c r="G122" s="4"/>
      <c r="H122" s="6">
        <f>SUM(H26)</f>
        <v>34</v>
      </c>
      <c r="I122" s="6">
        <f t="shared" ref="I122:J122" si="9">SUM(I26)</f>
        <v>6285.4</v>
      </c>
      <c r="J122" s="6">
        <f t="shared" si="9"/>
        <v>1067</v>
      </c>
    </row>
    <row r="123" spans="1:11" x14ac:dyDescent="0.2">
      <c r="A123" s="4" t="s">
        <v>377</v>
      </c>
      <c r="B123" s="5"/>
      <c r="C123" s="4"/>
      <c r="D123" s="5"/>
      <c r="E123" s="4"/>
      <c r="F123" s="5"/>
      <c r="G123" s="4"/>
      <c r="H123" s="6">
        <f>SUM(H106,H120)</f>
        <v>56677</v>
      </c>
      <c r="I123" s="6">
        <f t="shared" ref="I123:J123" si="10">SUM(I106,I120)</f>
        <v>61700.799999999988</v>
      </c>
      <c r="J123" s="6">
        <f t="shared" si="10"/>
        <v>49673.400000000009</v>
      </c>
    </row>
    <row r="124" spans="1:11" x14ac:dyDescent="0.2">
      <c r="A124" s="4" t="s">
        <v>378</v>
      </c>
      <c r="B124" s="5"/>
      <c r="C124" s="4"/>
      <c r="D124" s="5"/>
      <c r="E124" s="4"/>
      <c r="F124" s="5"/>
      <c r="G124" s="4"/>
      <c r="H124" s="6">
        <f>H122-H123</f>
        <v>-56643</v>
      </c>
      <c r="I124" s="6">
        <f t="shared" ref="I124:J124" si="11">I122-I123</f>
        <v>-55415.399999999987</v>
      </c>
      <c r="J124" s="6">
        <f t="shared" si="11"/>
        <v>-48606.400000000009</v>
      </c>
    </row>
  </sheetData>
  <mergeCells count="3">
    <mergeCell ref="A2:J2"/>
    <mergeCell ref="A3:J3"/>
    <mergeCell ref="A108:J108"/>
  </mergeCells>
  <pageMargins left="0.19685039369791668" right="0.19685039369791668" top="0.19685039369791668" bottom="0.39370078739583336" header="0.19685039369791668" footer="0.19685039369791668"/>
  <pageSetup paperSize="9" scale="52" fitToHeight="0" orientation="portrait" r:id="rId1"/>
  <headerFooter>
    <oddFooter>&amp;R&amp;D (str. &amp;P z &amp;N)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9</vt:i4>
      </vt:variant>
    </vt:vector>
  </HeadingPairs>
  <TitlesOfParts>
    <vt:vector size="19" baseType="lpstr">
      <vt:lpstr>Rozpočet - souhrn</vt:lpstr>
      <vt:lpstr>Kancelář tajemník</vt:lpstr>
      <vt:lpstr>Staveb.úřad a ŽP</vt:lpstr>
      <vt:lpstr>Finanční odbor</vt:lpstr>
      <vt:lpstr>Správa maj., inv. rozvoje</vt:lpstr>
      <vt:lpstr>Sociální věci</vt:lpstr>
      <vt:lpstr>Správní činnosti</vt:lpstr>
      <vt:lpstr>Vnější vztahy</vt:lpstr>
      <vt:lpstr>Městský úřad</vt:lpstr>
      <vt:lpstr>Městská policie</vt:lpstr>
      <vt:lpstr>'Finanční odbor'!Názvy_tisku</vt:lpstr>
      <vt:lpstr>'Kancelář tajemník'!Názvy_tisku</vt:lpstr>
      <vt:lpstr>'Městská policie'!Názvy_tisku</vt:lpstr>
      <vt:lpstr>'Městský úřad'!Názvy_tisku</vt:lpstr>
      <vt:lpstr>'Sociální věci'!Názvy_tisku</vt:lpstr>
      <vt:lpstr>'Správa maj., inv. rozvoje'!Názvy_tisku</vt:lpstr>
      <vt:lpstr>'Správní činnosti'!Názvy_tisku</vt:lpstr>
      <vt:lpstr>'Staveb.úřad a ŽP'!Názvy_tisku</vt:lpstr>
      <vt:lpstr>'Vnější vztahy'!Názvy_tisku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2018-12-11T09:54:44Z</dcterms:created>
  <dcterms:modified xsi:type="dcterms:W3CDTF">2020-11-16T12:09:40Z</dcterms:modified>
</cp:coreProperties>
</file>