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2" yWindow="528" windowWidth="19440" windowHeight="8940" firstSheet="1" activeTab="7"/>
  </bookViews>
  <sheets>
    <sheet name="Rozpočet - souhrn" sheetId="10" r:id="rId1"/>
    <sheet name="Kancelář tajemník" sheetId="1" r:id="rId2"/>
    <sheet name="Staveb.úřad a ŽP" sheetId="2" r:id="rId3"/>
    <sheet name="Finanční odbor" sheetId="3" r:id="rId4"/>
    <sheet name="Správa maj., inv. rozvoje" sheetId="4" r:id="rId5"/>
    <sheet name="Sociální věci" sheetId="5" r:id="rId6"/>
    <sheet name="Správní činnosti" sheetId="6" r:id="rId7"/>
    <sheet name="Vnější vztahy" sheetId="7" r:id="rId8"/>
    <sheet name="Městský úřad" sheetId="11" r:id="rId9"/>
    <sheet name="Městská policie" sheetId="9" r:id="rId10"/>
  </sheets>
  <externalReferences>
    <externalReference r:id="rId11"/>
  </externalReference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L70" i="3" l="1"/>
  <c r="K67" i="3"/>
  <c r="I63" i="11" l="1"/>
  <c r="I62" i="11"/>
  <c r="I61" i="11"/>
  <c r="I60" i="11"/>
  <c r="I59" i="11"/>
  <c r="H59" i="11"/>
  <c r="H60" i="11" s="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H45" i="11"/>
  <c r="H47" i="11" s="1"/>
  <c r="H62" i="11" s="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H5" i="11"/>
  <c r="H46" i="11" s="1"/>
  <c r="I4" i="11"/>
  <c r="I3" i="11"/>
  <c r="I2" i="11"/>
  <c r="H61" i="11" l="1"/>
  <c r="H63" i="11" s="1"/>
  <c r="H48" i="11"/>
  <c r="I24" i="3" l="1"/>
  <c r="I23" i="3"/>
  <c r="I22" i="3"/>
  <c r="H9" i="3" l="1"/>
  <c r="I8" i="3"/>
  <c r="I21" i="3" l="1"/>
  <c r="I35" i="3" l="1"/>
  <c r="H9" i="1" l="1"/>
  <c r="I3" i="9" l="1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2" i="9"/>
  <c r="M8" i="10" s="1"/>
  <c r="L3" i="10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2" i="7"/>
  <c r="K4" i="10" s="1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2" i="6"/>
  <c r="J5" i="10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2" i="5"/>
  <c r="I8" i="10" s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2" i="4"/>
  <c r="H4" i="10" s="1"/>
  <c r="I3" i="3"/>
  <c r="I4" i="3"/>
  <c r="I5" i="3"/>
  <c r="I6" i="3"/>
  <c r="I7" i="3"/>
  <c r="I9" i="3"/>
  <c r="I10" i="3"/>
  <c r="I11" i="3"/>
  <c r="I12" i="3"/>
  <c r="I13" i="3"/>
  <c r="I14" i="3"/>
  <c r="I15" i="3"/>
  <c r="I16" i="3"/>
  <c r="I17" i="3"/>
  <c r="I18" i="3"/>
  <c r="I19" i="3"/>
  <c r="I20" i="3"/>
  <c r="I25" i="3"/>
  <c r="I26" i="3"/>
  <c r="I27" i="3"/>
  <c r="I28" i="3"/>
  <c r="I29" i="3"/>
  <c r="I30" i="3"/>
  <c r="I31" i="3"/>
  <c r="I32" i="3"/>
  <c r="I33" i="3"/>
  <c r="I34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2" i="3"/>
  <c r="G8" i="10" s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2" i="2"/>
  <c r="F4" i="10" s="1"/>
  <c r="I2" i="1"/>
  <c r="E2" i="10" s="1"/>
  <c r="I3" i="1"/>
  <c r="I4" i="1"/>
  <c r="I5" i="1"/>
  <c r="I7" i="1"/>
  <c r="I8" i="1"/>
  <c r="I9" i="1"/>
  <c r="I10" i="1"/>
  <c r="I6" i="1"/>
  <c r="I2" i="10" l="1"/>
  <c r="I5" i="10"/>
  <c r="H9" i="10"/>
  <c r="H3" i="10"/>
  <c r="G5" i="10"/>
  <c r="F9" i="10"/>
  <c r="F3" i="10"/>
  <c r="E5" i="10"/>
  <c r="J12" i="10"/>
  <c r="J4" i="10"/>
  <c r="K9" i="10"/>
  <c r="K3" i="10"/>
  <c r="L8" i="10"/>
  <c r="M2" i="10"/>
  <c r="M5" i="10"/>
  <c r="F2" i="10"/>
  <c r="I12" i="10"/>
  <c r="I4" i="10"/>
  <c r="H8" i="10"/>
  <c r="G12" i="10"/>
  <c r="G4" i="10"/>
  <c r="F8" i="10"/>
  <c r="E12" i="10"/>
  <c r="E4" i="10"/>
  <c r="J9" i="10"/>
  <c r="J3" i="10"/>
  <c r="K8" i="10"/>
  <c r="L2" i="10"/>
  <c r="L5" i="10"/>
  <c r="M12" i="10"/>
  <c r="M4" i="10"/>
  <c r="G2" i="10"/>
  <c r="I9" i="10"/>
  <c r="I3" i="10"/>
  <c r="H5" i="10"/>
  <c r="G9" i="10"/>
  <c r="G3" i="10"/>
  <c r="F5" i="10"/>
  <c r="E9" i="10"/>
  <c r="E3" i="10"/>
  <c r="J8" i="10"/>
  <c r="K2" i="10"/>
  <c r="K5" i="10"/>
  <c r="L12" i="10"/>
  <c r="L4" i="10"/>
  <c r="M9" i="10"/>
  <c r="M3" i="10"/>
  <c r="H2" i="10"/>
  <c r="H12" i="10"/>
  <c r="F12" i="10"/>
  <c r="E8" i="10"/>
  <c r="J2" i="10"/>
  <c r="K12" i="10"/>
  <c r="L9" i="10"/>
  <c r="C8" i="10" l="1"/>
  <c r="C2" i="10"/>
  <c r="C12" i="10"/>
  <c r="C13" i="10" s="1"/>
  <c r="C18" i="10" s="1"/>
  <c r="C9" i="10"/>
  <c r="C3" i="10"/>
  <c r="C4" i="10"/>
  <c r="C5" i="10"/>
  <c r="H29" i="9"/>
  <c r="H28" i="9"/>
  <c r="H31" i="9" s="1"/>
  <c r="H26" i="9"/>
  <c r="H30" i="9" s="1"/>
  <c r="H4" i="9"/>
  <c r="H35" i="7"/>
  <c r="H36" i="7" s="1"/>
  <c r="H24" i="7"/>
  <c r="H5" i="7"/>
  <c r="H25" i="7" s="1"/>
  <c r="H28" i="6"/>
  <c r="H26" i="6"/>
  <c r="H24" i="6"/>
  <c r="H27" i="6" s="1"/>
  <c r="H29" i="6" s="1"/>
  <c r="H20" i="6"/>
  <c r="H19" i="6"/>
  <c r="H14" i="6"/>
  <c r="H30" i="6" s="1"/>
  <c r="H32" i="6" s="1"/>
  <c r="H13" i="6"/>
  <c r="H15" i="6" s="1"/>
  <c r="H31" i="6" s="1"/>
  <c r="H7" i="6"/>
  <c r="H28" i="5"/>
  <c r="H30" i="5" s="1"/>
  <c r="H5" i="5"/>
  <c r="H29" i="5" s="1"/>
  <c r="H45" i="4"/>
  <c r="H43" i="4"/>
  <c r="H44" i="4" s="1"/>
  <c r="H39" i="4"/>
  <c r="H37" i="4"/>
  <c r="H46" i="4" s="1"/>
  <c r="H7" i="4"/>
  <c r="H38" i="4" s="1"/>
  <c r="H40" i="4" s="1"/>
  <c r="H103" i="3"/>
  <c r="H105" i="3" s="1"/>
  <c r="H73" i="3"/>
  <c r="H104" i="3" s="1"/>
  <c r="H57" i="3"/>
  <c r="H58" i="3" s="1"/>
  <c r="H109" i="3" s="1"/>
  <c r="H43" i="3"/>
  <c r="H44" i="3" s="1"/>
  <c r="H39" i="3"/>
  <c r="H40" i="3" s="1"/>
  <c r="H27" i="3"/>
  <c r="H29" i="3" s="1"/>
  <c r="H15" i="3"/>
  <c r="H28" i="3" s="1"/>
  <c r="H10" i="3"/>
  <c r="H36" i="2"/>
  <c r="H35" i="2"/>
  <c r="H30" i="2"/>
  <c r="H29" i="2"/>
  <c r="H31" i="2" s="1"/>
  <c r="H18" i="2"/>
  <c r="H10" i="2"/>
  <c r="H8" i="2"/>
  <c r="H5" i="2"/>
  <c r="H9" i="2" s="1"/>
  <c r="H7" i="1"/>
  <c r="H4" i="1"/>
  <c r="H8" i="1" s="1"/>
  <c r="H11" i="3" l="1"/>
  <c r="H106" i="3"/>
  <c r="H30" i="3"/>
  <c r="H108" i="3"/>
  <c r="H37" i="7"/>
  <c r="C6" i="10"/>
  <c r="C16" i="10" s="1"/>
  <c r="H107" i="3"/>
  <c r="H12" i="3"/>
  <c r="H32" i="2"/>
  <c r="H37" i="2"/>
  <c r="H39" i="2" s="1"/>
  <c r="H11" i="2"/>
  <c r="H38" i="2"/>
  <c r="H47" i="4"/>
  <c r="H16" i="6"/>
  <c r="H38" i="7"/>
  <c r="H39" i="7" s="1"/>
  <c r="H32" i="9"/>
  <c r="C10" i="10"/>
  <c r="C17" i="10" s="1"/>
  <c r="H31" i="5"/>
  <c r="H10" i="1"/>
  <c r="H26" i="7"/>
  <c r="H27" i="7" s="1"/>
  <c r="H110" i="3" l="1"/>
  <c r="C20" i="10"/>
  <c r="C19" i="10"/>
</calcChain>
</file>

<file path=xl/sharedStrings.xml><?xml version="1.0" encoding="utf-8"?>
<sst xmlns="http://schemas.openxmlformats.org/spreadsheetml/2006/main" count="914" uniqueCount="354">
  <si>
    <t>Par</t>
  </si>
  <si>
    <t>Pol</t>
  </si>
  <si>
    <t>ORG</t>
  </si>
  <si>
    <t>Název org.</t>
  </si>
  <si>
    <t>ÚZ</t>
  </si>
  <si>
    <t>Odbor kanceláře tajemníka</t>
  </si>
  <si>
    <t>Správní poplatky</t>
  </si>
  <si>
    <t>Ochrana obyvatelstva</t>
  </si>
  <si>
    <t>Nákup ostatních služeb</t>
  </si>
  <si>
    <t>KT - Řešení krizových situací</t>
  </si>
  <si>
    <t>Příjmy 10</t>
  </si>
  <si>
    <t>Výdaje 10</t>
  </si>
  <si>
    <t>Saldo 10</t>
  </si>
  <si>
    <t>Odbor stavební úřadu a životního prostředí</t>
  </si>
  <si>
    <t>Oddělení stavební</t>
  </si>
  <si>
    <t>P 20</t>
  </si>
  <si>
    <t>Činnost místní správy</t>
  </si>
  <si>
    <t>Příjmy 20</t>
  </si>
  <si>
    <t>Výdaje 20</t>
  </si>
  <si>
    <t>Saldo 20</t>
  </si>
  <si>
    <t>Oddělení životního prostření</t>
  </si>
  <si>
    <t>Odvody za odnětí půdy ZPF</t>
  </si>
  <si>
    <t>Sběr a svoz komunálních odpadů</t>
  </si>
  <si>
    <t>Příjmy z poskyt. služeb a výrobků</t>
  </si>
  <si>
    <t>ŽP - Odměna za třídění odpadu</t>
  </si>
  <si>
    <t>Ozdrav.hosp. zvířat a polních plodin</t>
  </si>
  <si>
    <t>Čin. památkových ústavů, hradů a zámků</t>
  </si>
  <si>
    <t>ŽP - Zámecký park s alejemi - podíl a administrace</t>
  </si>
  <si>
    <t>Sběr a svoz nebezpečných odpadů</t>
  </si>
  <si>
    <t>Protieroz.,protilavin.a protipož.ochrana</t>
  </si>
  <si>
    <t>ŽP - Údržba - sečení v remízcích a větrolamech vysázených v minulých letech</t>
  </si>
  <si>
    <t>Péče o vzhled obcí a veřejnou zeleň</t>
  </si>
  <si>
    <t>ŽP - Aleje - podíl a administrace</t>
  </si>
  <si>
    <t>ŽP - Biokoridor RBK 223 - technický dozor a následná péče 1 rok</t>
  </si>
  <si>
    <t>Opravy a udržování</t>
  </si>
  <si>
    <t>ŽP - Ostatní činnnost místní správy</t>
  </si>
  <si>
    <t>Oddělení dopravy</t>
  </si>
  <si>
    <t>Finanční odbor</t>
  </si>
  <si>
    <t>Příspěvky TSMS</t>
  </si>
  <si>
    <t>Komunální služby a územní rozvoj j.n.</t>
  </si>
  <si>
    <t>Neinvestiční příspěvky zřízeným PO</t>
  </si>
  <si>
    <t>Investiční transfery zřízeným PO</t>
  </si>
  <si>
    <t>Příjmy 30</t>
  </si>
  <si>
    <t>Výdaje 30</t>
  </si>
  <si>
    <t>Saldo 30</t>
  </si>
  <si>
    <t>Příspěvky ZS-A</t>
  </si>
  <si>
    <t>Činnosti muzeí a galerií</t>
  </si>
  <si>
    <t>FO - Předzámčí - provoz</t>
  </si>
  <si>
    <t>FO - ZS-A - oprava EPS</t>
  </si>
  <si>
    <t>FO - ZS-A - 150 DS</t>
  </si>
  <si>
    <t>Zájmová činnost v kultuře</t>
  </si>
  <si>
    <t>Příspěvky - školy</t>
  </si>
  <si>
    <t>Mateřské školy</t>
  </si>
  <si>
    <t>Základní školy</t>
  </si>
  <si>
    <t>Školní stravování</t>
  </si>
  <si>
    <t>Základní umělecké školy</t>
  </si>
  <si>
    <t>FO - ZUŠ</t>
  </si>
  <si>
    <t>Transfery</t>
  </si>
  <si>
    <t>Neinv.přij. trf. ze SR - souhrn.dot.vzt.</t>
  </si>
  <si>
    <t>Splátky bankovních půjček</t>
  </si>
  <si>
    <t>Bank.účty-změna stavu krátk.prostř.</t>
  </si>
  <si>
    <t>Uhraz.splátky dlouhodob. půjč.prostř.</t>
  </si>
  <si>
    <t>HČ - SC Bonaparte</t>
  </si>
  <si>
    <t>FO - Úvěr - Litavská</t>
  </si>
  <si>
    <t>FO - Předplacené nájemné - byty Litavská</t>
  </si>
  <si>
    <t>FO - Úvěr - závazek Bonaparte</t>
  </si>
  <si>
    <t>FO - Úvěr - střecha zámku</t>
  </si>
  <si>
    <t>FO - Úvěr -  VaK - akcie</t>
  </si>
  <si>
    <t>FO - Úvěr - MŠ</t>
  </si>
  <si>
    <t>Financování 30</t>
  </si>
  <si>
    <t>Ostatní</t>
  </si>
  <si>
    <t>Daň z příjmů FO závislá čin. a požitky</t>
  </si>
  <si>
    <t>Daň z příjmů OSVČ</t>
  </si>
  <si>
    <t>Daň z příjmů FO kapitál.výnosy</t>
  </si>
  <si>
    <t>Daň z příjmů práv.osob</t>
  </si>
  <si>
    <t>Daň z příjmů práv.osob-obce</t>
  </si>
  <si>
    <t>DPH</t>
  </si>
  <si>
    <t>Poplatek ze psů</t>
  </si>
  <si>
    <t>Odvod z loterií a her kromě VHP</t>
  </si>
  <si>
    <t>Odvod z VHP</t>
  </si>
  <si>
    <t>Daň z nemovitých věcí</t>
  </si>
  <si>
    <t>Požární ochrana - dobrovolná část</t>
  </si>
  <si>
    <t>Obecné příjmy a výd.z finančních operací</t>
  </si>
  <si>
    <t>Příjmy z úroků (část)</t>
  </si>
  <si>
    <t>Převody vl.fondům v rozpočtech úz.úrovně</t>
  </si>
  <si>
    <t>Převody z vlastních fondů hosp.čin.</t>
  </si>
  <si>
    <t>Provoz veřejné silniční dopravy</t>
  </si>
  <si>
    <t>Výdaje na dopravní územní obslužnost</t>
  </si>
  <si>
    <t>Ost.zál.kultury, církví a sděl.prostř.</t>
  </si>
  <si>
    <t>Ost.neinv. transf. nezisk. a podob.org.</t>
  </si>
  <si>
    <t>FO - OPS Mohyla Míru</t>
  </si>
  <si>
    <t>Využití volného času dětí a mládeže</t>
  </si>
  <si>
    <t>FO - DDM</t>
  </si>
  <si>
    <t>Ostatní zájmová činnost a rekreace</t>
  </si>
  <si>
    <t>FO - Sdružení Slavkovské bojiště</t>
  </si>
  <si>
    <t>Nebytové hospodářství</t>
  </si>
  <si>
    <t>Nájemné</t>
  </si>
  <si>
    <t>Úroky vlastní</t>
  </si>
  <si>
    <t>FO - Sdružení měst a obcí JM</t>
  </si>
  <si>
    <t>Neinv.transf.veřej.rozpočt.územní úrovně</t>
  </si>
  <si>
    <t>FO - Politaví</t>
  </si>
  <si>
    <t>Sběr a svoz ostatních odpadů</t>
  </si>
  <si>
    <t>Nákup materiálu j.n.</t>
  </si>
  <si>
    <t>Ostatní platy</t>
  </si>
  <si>
    <t>Ostatní osobní výdaje</t>
  </si>
  <si>
    <t>Knihy, učeb.pom. a tisk</t>
  </si>
  <si>
    <t>Drobný hm. DM</t>
  </si>
  <si>
    <t>Studená voda</t>
  </si>
  <si>
    <t>Plyn</t>
  </si>
  <si>
    <t>Elektrická energie</t>
  </si>
  <si>
    <t>Pohonné hmoty a maziva</t>
  </si>
  <si>
    <t>Služby tele- a radiokomunikací</t>
  </si>
  <si>
    <t>Služby peněžních ústavů</t>
  </si>
  <si>
    <t>Ostatní finanční operace</t>
  </si>
  <si>
    <t>Platby daní a poplatků SR</t>
  </si>
  <si>
    <t>FO - Nájem konírny DPH</t>
  </si>
  <si>
    <t>Odbor správy majetku, investic a rozvoje</t>
  </si>
  <si>
    <t>Oddělení Investic a rozvoje</t>
  </si>
  <si>
    <t>Popl. za už.veř.prostranství</t>
  </si>
  <si>
    <t>Příjmy z prodeje pozemků</t>
  </si>
  <si>
    <t>Ost.zálež. těžeb. průmyslu a energetiky</t>
  </si>
  <si>
    <t>Budovy, haly a stavby</t>
  </si>
  <si>
    <t>IR - Spoluúčast cyklostezka</t>
  </si>
  <si>
    <t>Silnice</t>
  </si>
  <si>
    <t>IR - Projektová dokumantace ul. Jiráskova</t>
  </si>
  <si>
    <t>IR - Spoluúčast ACHP - oprava a údržba komunikace</t>
  </si>
  <si>
    <t>IR - Rekonstrukce ulice Slovanská</t>
  </si>
  <si>
    <t>IR - Projektová dokumentace DPPS Slovanská</t>
  </si>
  <si>
    <t>Ostatní záležitosti pozemních komunikací</t>
  </si>
  <si>
    <t>IR - Plánovací smlouva - p. Šťastný Zlatá Hora II</t>
  </si>
  <si>
    <t>IR - Plánovací smlouva - Mgr. Havránek</t>
  </si>
  <si>
    <t>IR - Smlouva o spolupráci SKR Stav - Kaunicův dvůr - úhrada PD</t>
  </si>
  <si>
    <t>IR - Projektová dokumentace - Palackého nám.</t>
  </si>
  <si>
    <t>IR - Obnova cihelných zídek na náměstí a mobiliář</t>
  </si>
  <si>
    <t>IR - Parkování ul. Tyršova souv.  s přístavbou ZŠ Tyršova</t>
  </si>
  <si>
    <t>Ostatní záležitosti v silniční dopravě</t>
  </si>
  <si>
    <t>IR - Dopravní značení</t>
  </si>
  <si>
    <t>Vodní díla v zemědělské krajině</t>
  </si>
  <si>
    <t>IR - Oprava břehu vel. rybníka</t>
  </si>
  <si>
    <t>IR - Spoluúčast přístavba ZŠ Tyršova</t>
  </si>
  <si>
    <t>IR - Nutné opravy budov a staveb</t>
  </si>
  <si>
    <t>IR - Projektová dokumentace SCB</t>
  </si>
  <si>
    <t>IR - Centrum Bonaparte - opravy, projekty</t>
  </si>
  <si>
    <t>Sportovní zařízení v majetku obce</t>
  </si>
  <si>
    <t>IR - Stadion</t>
  </si>
  <si>
    <t>IR - Porjektová dokumentace rekonstrukce stadion</t>
  </si>
  <si>
    <t>Bytové hospodářství</t>
  </si>
  <si>
    <t>Veřejné osvětlení</t>
  </si>
  <si>
    <t>IR - Plánovací smlouva Karkoška</t>
  </si>
  <si>
    <t>Stroje, přístroje a zařízení</t>
  </si>
  <si>
    <t>IR - VO ul. Bezručova</t>
  </si>
  <si>
    <t>Územní rozvoj</t>
  </si>
  <si>
    <t>IR - Projektová dokumentace DPPS Koláčkovo nám.</t>
  </si>
  <si>
    <t>Pozemky</t>
  </si>
  <si>
    <t>IR - Výkupy pozemků</t>
  </si>
  <si>
    <t>IR - Nemovitosti - znalecké posudky, geometrické plány, poplatky, daň</t>
  </si>
  <si>
    <t>IR - Ostatní činnost místní správy</t>
  </si>
  <si>
    <t>IR - Vypracvání žádostí o dotaci včetně zajištění dokladů</t>
  </si>
  <si>
    <t>IR - Projektová dokumentace (ostatní nespecifikované)</t>
  </si>
  <si>
    <t>IR - Projektová dokumentce čp. 64,65 - elektro</t>
  </si>
  <si>
    <t>Příjmy 40</t>
  </si>
  <si>
    <t>Výdaje 40</t>
  </si>
  <si>
    <t>Saldo 40</t>
  </si>
  <si>
    <t>Oddělení správy majetku</t>
  </si>
  <si>
    <t>Odbor sociálních věcí</t>
  </si>
  <si>
    <t>Ostatní neinv. přijaté transf. ze SR</t>
  </si>
  <si>
    <t>Neinvestiční přijaté transfery od obcí</t>
  </si>
  <si>
    <t>SV - Klub důchodců</t>
  </si>
  <si>
    <t>Ostat.sociální péče rodině a manželství</t>
  </si>
  <si>
    <t>Platy zaměstnanců v prac.poměru</t>
  </si>
  <si>
    <t>Pov.soc.pojistné,přísp.na st.polit.zam.</t>
  </si>
  <si>
    <t>Pov.zdravot.pojistné</t>
  </si>
  <si>
    <t>Povinné pojistné na úrazové pojištění</t>
  </si>
  <si>
    <t>Cestovné (tuz. i zahr.)</t>
  </si>
  <si>
    <t>Osobní asistence a pečovatelská služba</t>
  </si>
  <si>
    <t>SV - Komunitní plán města</t>
  </si>
  <si>
    <t>Pohoštění</t>
  </si>
  <si>
    <t>Věcné dary</t>
  </si>
  <si>
    <t>SV - Oblastní charita</t>
  </si>
  <si>
    <t>SV - Rodinná pohoda</t>
  </si>
  <si>
    <t>Ost.služby v oblasti sociální prevence</t>
  </si>
  <si>
    <t>SV - Humanitární účely</t>
  </si>
  <si>
    <t>Příjmy 50</t>
  </si>
  <si>
    <t>Výdaje 50</t>
  </si>
  <si>
    <t>Saldo 50</t>
  </si>
  <si>
    <t>Odbor správních činností</t>
  </si>
  <si>
    <t>Oddělení vnitřní věci</t>
  </si>
  <si>
    <t>VV - Cestovní doklady</t>
  </si>
  <si>
    <t>VV - Občanské průkazy</t>
  </si>
  <si>
    <t>VV - Matrika</t>
  </si>
  <si>
    <t>VV - Sbor pro občanské záležitosti</t>
  </si>
  <si>
    <t>VV - Obřadní síň</t>
  </si>
  <si>
    <t>Příjmy 60</t>
  </si>
  <si>
    <t>Výdaje 60</t>
  </si>
  <si>
    <t>Saldo 60</t>
  </si>
  <si>
    <t>Oddělení ŽÚ</t>
  </si>
  <si>
    <t>Oddělení DSH</t>
  </si>
  <si>
    <t>Příjmy za ZOZ - řidičáky</t>
  </si>
  <si>
    <t>Bezpečnost silničního provozu</t>
  </si>
  <si>
    <t>Odbor vnějších vztahů</t>
  </si>
  <si>
    <t>Vnější vztahy</t>
  </si>
  <si>
    <t>Přijaté neinvestiční dary</t>
  </si>
  <si>
    <t>Různé - Městský ples</t>
  </si>
  <si>
    <t>Ostatní záležitosti kultury</t>
  </si>
  <si>
    <t>Předfinancování projektů</t>
  </si>
  <si>
    <t>Nespecifikované rezervy</t>
  </si>
  <si>
    <t>Ost.záležitosti sdělovacích prostředků</t>
  </si>
  <si>
    <t>Různé - Propagace - propagační předměty</t>
  </si>
  <si>
    <t>Různé - Propagace</t>
  </si>
  <si>
    <t>Mezinárodní spolupráce (jinde nezař.)</t>
  </si>
  <si>
    <t>Příjmy 70</t>
  </si>
  <si>
    <t>Výdaje 70</t>
  </si>
  <si>
    <t>Saldo 70</t>
  </si>
  <si>
    <t>MAP</t>
  </si>
  <si>
    <t>Ostatní záležitosti vzdělávání</t>
  </si>
  <si>
    <t xml:space="preserve">Městský úřad </t>
  </si>
  <si>
    <t>MěÚ</t>
  </si>
  <si>
    <t>Poštovní služby</t>
  </si>
  <si>
    <t>Poradenské a právní služby</t>
  </si>
  <si>
    <t>Služby školení a vzdělávání</t>
  </si>
  <si>
    <t>Zpracování dat a služby ICT</t>
  </si>
  <si>
    <t>Převody FKSP a sociál.fondu obcí a krajů</t>
  </si>
  <si>
    <t>Příjmy 80</t>
  </si>
  <si>
    <t>Výdaje 80</t>
  </si>
  <si>
    <t>Saldo 80</t>
  </si>
  <si>
    <t>Zastupitelé</t>
  </si>
  <si>
    <t>Zastupitelstva obcí</t>
  </si>
  <si>
    <t>Odměny členů zastupitelstev obcí a krajů</t>
  </si>
  <si>
    <t>Ostatní nákupy j.n.</t>
  </si>
  <si>
    <t>Městská policie</t>
  </si>
  <si>
    <t>Bezpečnost a veřejný pořádek</t>
  </si>
  <si>
    <t>Prádlo, oděv a obuv</t>
  </si>
  <si>
    <t>Příjmy 90</t>
  </si>
  <si>
    <t>Výdaje 90</t>
  </si>
  <si>
    <t>Financování 90</t>
  </si>
  <si>
    <t>Saldo 90</t>
  </si>
  <si>
    <t>Název paragrafu</t>
  </si>
  <si>
    <t>Název položky</t>
  </si>
  <si>
    <t>20 - Odbor stavební úřadu a životního prostředí</t>
  </si>
  <si>
    <t>21 - Oddělení stavební</t>
  </si>
  <si>
    <t>22 - Oddělení životního prostření</t>
  </si>
  <si>
    <t>23 - Oddělení dopravy</t>
  </si>
  <si>
    <t>30 - Finanční odbor</t>
  </si>
  <si>
    <t>31 - Příspěvky TSMS</t>
  </si>
  <si>
    <t>32 - Příspěvky ZS-A</t>
  </si>
  <si>
    <t>33 - Příspěvky - školy</t>
  </si>
  <si>
    <t>34 - Transfery</t>
  </si>
  <si>
    <t>35 - Splátky bankovních půjček</t>
  </si>
  <si>
    <t>36 - Ostatní</t>
  </si>
  <si>
    <t>40 - Odbor správy majetku, investic a rozvoje</t>
  </si>
  <si>
    <t>41 - Oddělení Investic a rozvoje</t>
  </si>
  <si>
    <t>42 - Oddělení správy majetku</t>
  </si>
  <si>
    <t>50 - Odbor sociálních věcí</t>
  </si>
  <si>
    <t>60 - Odbor správních činností</t>
  </si>
  <si>
    <t>61 - Oddělení vnitřní věci</t>
  </si>
  <si>
    <t>62 - Oddělení ŽÚ</t>
  </si>
  <si>
    <t>63  - Oddělení DSH</t>
  </si>
  <si>
    <t>70 - Odbor vnějších vztahů</t>
  </si>
  <si>
    <t>71 - Vnější vztahy</t>
  </si>
  <si>
    <t>72 - MAP</t>
  </si>
  <si>
    <t xml:space="preserve">80 -Městský úřad </t>
  </si>
  <si>
    <t>81 - MěÚ</t>
  </si>
  <si>
    <t>82 - Zastupitelé</t>
  </si>
  <si>
    <t>90 - Městská policie</t>
  </si>
  <si>
    <t>Třída POL</t>
  </si>
  <si>
    <t>Název třídy</t>
  </si>
  <si>
    <t>Daňové příjmy</t>
  </si>
  <si>
    <t>Nedaňové příjmy</t>
  </si>
  <si>
    <t>Kapitálové příjmy</t>
  </si>
  <si>
    <t>Přijaté transfery</t>
  </si>
  <si>
    <t xml:space="preserve">P </t>
  </si>
  <si>
    <t>Běžné výdaje</t>
  </si>
  <si>
    <t>Kapitálové výdaje</t>
  </si>
  <si>
    <t xml:space="preserve">V </t>
  </si>
  <si>
    <t>Financování</t>
  </si>
  <si>
    <t xml:space="preserve">F </t>
  </si>
  <si>
    <t>Celkem Příjmy</t>
  </si>
  <si>
    <t>Celkem Výdaje</t>
  </si>
  <si>
    <t>Celkem Financování</t>
  </si>
  <si>
    <t>Celkem Saldo (P-V)</t>
  </si>
  <si>
    <t>Celkem Saldo</t>
  </si>
  <si>
    <t>ŽP - Poplatek za komunální odpad</t>
  </si>
  <si>
    <t>ŽP - Třídění odpadu</t>
  </si>
  <si>
    <t>ŽP - Péče o zeleň města</t>
  </si>
  <si>
    <t>ŽP - Péče o krajinu</t>
  </si>
  <si>
    <t>ŽP - Nebezpečný odpad</t>
  </si>
  <si>
    <t>FO - Nájem nebyty - stánek koupaliště</t>
  </si>
  <si>
    <t>FO - Nájem polní hnojiště</t>
  </si>
  <si>
    <t>FO - Sáčky na psí exkrementy</t>
  </si>
  <si>
    <t>SV - Pěstounská péče</t>
  </si>
  <si>
    <t>Kronika města</t>
  </si>
  <si>
    <t>Kulturní akce města</t>
  </si>
  <si>
    <t>SK Slavkov u Brna</t>
  </si>
  <si>
    <t xml:space="preserve"> MŠ Karolínka</t>
  </si>
  <si>
    <t>FO - Zámek - expozice</t>
  </si>
  <si>
    <t>FO - Předzámčí - nájem expozice</t>
  </si>
  <si>
    <t>FO - Informační centrum - provoz</t>
  </si>
  <si>
    <t>FO - MŠ Zvídálek - provoz</t>
  </si>
  <si>
    <t>FO - ZŠ Tyršova - provoz</t>
  </si>
  <si>
    <t>FO - ZŠ Komenského - provoz</t>
  </si>
  <si>
    <t>FO - ZŠ Komenského - jídelna provoz</t>
  </si>
  <si>
    <t>FO - Předplacené nájemné -E-Com</t>
  </si>
  <si>
    <t>FO - Úvěr VaK - budova</t>
  </si>
  <si>
    <t>FO - KORDIS…</t>
  </si>
  <si>
    <t>FO - JSDH</t>
  </si>
  <si>
    <t>FO - ÚP  ZŠ Komenského - Glitter Stars</t>
  </si>
  <si>
    <t xml:space="preserve">FO - ÚP ZŠ Komenského - IT </t>
  </si>
  <si>
    <t>ŽP - Odpadové hospodářství</t>
  </si>
  <si>
    <t>SÚ - Podíl k dotaci MPZ</t>
  </si>
  <si>
    <t>IR - Dům s pečovatelskou službou</t>
  </si>
  <si>
    <t>SM - Pojištění majetku města</t>
  </si>
  <si>
    <t>SV - Příjmy z veřejn. smluv</t>
  </si>
  <si>
    <t>Dotace - činnost mládeže</t>
  </si>
  <si>
    <t>Dotace - veřejně prospěšná činnost</t>
  </si>
  <si>
    <t>MěÚ - DDHM - ICT</t>
  </si>
  <si>
    <t>MěÚ - DDHM - ostatní</t>
  </si>
  <si>
    <t>MěÚ - Technologické centrum - udržitelnost</t>
  </si>
  <si>
    <t>MěÚ - Efektivní elektronický úřad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</si>
  <si>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</si>
  <si>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</si>
  <si>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</si>
  <si>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</si>
  <si>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</si>
  <si>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Služby peněžních ústavů - pojištění auta</t>
  </si>
  <si>
    <t>MěÚ - Služby -  školení</t>
  </si>
  <si>
    <t>MěÚ - Služby -  školení SW</t>
  </si>
  <si>
    <t>MěÚ - Služby - stravování</t>
  </si>
  <si>
    <t>MěÚ - Služby - BTH</t>
  </si>
  <si>
    <t>MěÚ - Služby - ICT</t>
  </si>
  <si>
    <t>MěÚ - Služby - ostatní</t>
  </si>
  <si>
    <t>MěÚ - Služby - auta</t>
  </si>
  <si>
    <t>MěÚ - Opravy - majetek</t>
  </si>
  <si>
    <t>MěÚ - Opravy - auta</t>
  </si>
  <si>
    <t>MěÚ - Opavy - ICT</t>
  </si>
  <si>
    <t>MěP - ŠkoFIN - auto</t>
  </si>
  <si>
    <t>MěP - Služby - stravování</t>
  </si>
  <si>
    <t>MěP - Pomocní pracovníci</t>
  </si>
  <si>
    <t>FO - TSMS - splátka úvěru nosič nářadí</t>
  </si>
  <si>
    <t>Investiční příspěvek zřízeným PO</t>
  </si>
  <si>
    <t>FO - TSMS - mobiliář dětské hříště - koupaliště</t>
  </si>
  <si>
    <t>FO - TSMS - spoluúčast dotace BRK</t>
  </si>
  <si>
    <t>FO - SCB - provoz</t>
  </si>
  <si>
    <t>FO - ZS-A - splátka úvěru WC</t>
  </si>
  <si>
    <t>FO - Úvěr - poliklinika</t>
  </si>
  <si>
    <t>FO - TSMS - provoz</t>
  </si>
  <si>
    <t>FO - ZS-A - provoz</t>
  </si>
  <si>
    <t>FO - Úvěr -VaK - akcie</t>
  </si>
  <si>
    <t>FO - ZS-A - Concentus Moraviae</t>
  </si>
  <si>
    <t>FO - ZS-A - Vzpomínkové akce</t>
  </si>
  <si>
    <t>FO - ZS-A - Dny Slavkova a výročí</t>
  </si>
  <si>
    <t>Schv. R2017</t>
  </si>
  <si>
    <t>Schv.  R2017</t>
  </si>
  <si>
    <t>Schv. R 2017</t>
  </si>
  <si>
    <t>změna 2017  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</si>
</sst>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6" x14ac:knownFonts="1">
    <font>
      <sz val="12"/>
      <name val="Times New Roman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8080FF"/>
      </patternFill>
    </fill>
    <fill>
      <patternFill patternType="solid">
        <fgColor rgb="FFFFFF80"/>
      </patternFill>
    </fill>
    <fill>
      <patternFill patternType="solid">
        <fgColor rgb="FFD3D3D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9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164" fontId="1" fillId="4" borderId="1" xfId="0" applyNumberFormat="1" applyFont="1" applyFill="1" applyBorder="1" applyAlignment="1" applyProtection="1">
      <alignment vertical="center"/>
    </xf>
    <xf numFmtId="49" fontId="1" fillId="4" borderId="1" xfId="0" applyNumberFormat="1" applyFont="1" applyFill="1" applyBorder="1" applyAlignment="1" applyProtection="1">
      <alignment vertical="center"/>
    </xf>
    <xf numFmtId="4" fontId="1" fillId="4" borderId="1" xfId="0" applyNumberFormat="1" applyFont="1" applyFill="1" applyBorder="1" applyAlignment="1" applyProtection="1">
      <alignment vertical="center" wrapText="1"/>
    </xf>
    <xf numFmtId="164" fontId="1" fillId="5" borderId="1" xfId="0" applyNumberFormat="1" applyFont="1" applyFill="1" applyBorder="1" applyAlignment="1" applyProtection="1">
      <alignment vertical="center"/>
    </xf>
    <xf numFmtId="49" fontId="1" fillId="5" borderId="1" xfId="0" applyNumberFormat="1" applyFont="1" applyFill="1" applyBorder="1" applyAlignment="1" applyProtection="1">
      <alignment vertical="center"/>
    </xf>
    <xf numFmtId="4" fontId="1" fillId="5" borderId="1" xfId="0" applyNumberFormat="1" applyFont="1" applyFill="1" applyBorder="1" applyAlignment="1" applyProtection="1">
      <alignment vertical="center" wrapText="1"/>
    </xf>
    <xf numFmtId="4" fontId="2" fillId="5" borderId="0" xfId="0" applyNumberFormat="1" applyFont="1" applyFill="1" applyAlignment="1" applyProtection="1">
      <alignment horizontal="left" vertical="center" wrapText="1"/>
    </xf>
    <xf numFmtId="164" fontId="2" fillId="5" borderId="0" xfId="0" applyNumberFormat="1" applyFont="1" applyFill="1" applyAlignment="1" applyProtection="1">
      <alignment horizontal="left" vertical="center" wrapText="1"/>
    </xf>
    <xf numFmtId="49" fontId="2" fillId="5" borderId="0" xfId="0" applyNumberFormat="1" applyFont="1" applyFill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 wrapText="1"/>
    </xf>
    <xf numFmtId="164" fontId="2" fillId="3" borderId="1" xfId="0" applyNumberFormat="1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164" fontId="2" fillId="5" borderId="1" xfId="0" applyNumberFormat="1" applyFont="1" applyFill="1" applyBorder="1" applyAlignment="1" applyProtection="1">
      <alignment vertical="center"/>
    </xf>
    <xf numFmtId="49" fontId="2" fillId="5" borderId="1" xfId="0" applyNumberFormat="1" applyFont="1" applyFill="1" applyBorder="1" applyAlignment="1" applyProtection="1">
      <alignment vertical="center"/>
    </xf>
    <xf numFmtId="4" fontId="2" fillId="5" borderId="1" xfId="0" applyNumberFormat="1" applyFont="1" applyFill="1" applyBorder="1" applyAlignment="1" applyProtection="1">
      <alignment vertical="center" wrapText="1"/>
    </xf>
    <xf numFmtId="4" fontId="0" fillId="0" borderId="0" xfId="0" applyNumberFormat="1" applyProtection="1"/>
    <xf numFmtId="4" fontId="4" fillId="0" borderId="0" xfId="0" applyNumberFormat="1" applyFont="1" applyProtection="1"/>
    <xf numFmtId="49" fontId="4" fillId="0" borderId="1" xfId="0" applyNumberFormat="1" applyFont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Fill="1" applyProtection="1"/>
    <xf numFmtId="0" fontId="4" fillId="0" borderId="0" xfId="0" applyFont="1" applyFill="1" applyProtection="1"/>
    <xf numFmtId="164" fontId="0" fillId="0" borderId="1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" fontId="0" fillId="0" borderId="0" xfId="0" applyNumberFormat="1" applyFill="1" applyProtection="1"/>
    <xf numFmtId="164" fontId="1" fillId="5" borderId="0" xfId="0" applyNumberFormat="1" applyFont="1" applyFill="1" applyAlignment="1" applyProtection="1">
      <alignment horizontal="left" vertical="center" wrapText="1"/>
    </xf>
    <xf numFmtId="49" fontId="1" fillId="5" borderId="0" xfId="0" applyNumberFormat="1" applyFont="1" applyFill="1" applyAlignment="1" applyProtection="1">
      <alignment horizontal="left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49" fontId="1" fillId="6" borderId="2" xfId="0" applyNumberFormat="1" applyFont="1" applyFill="1" applyBorder="1" applyAlignment="1" applyProtection="1">
      <alignment horizontal="center" vertical="center" wrapText="1"/>
    </xf>
    <xf numFmtId="164" fontId="1" fillId="6" borderId="0" xfId="0" applyNumberFormat="1" applyFont="1" applyFill="1" applyAlignment="1" applyProtection="1">
      <alignment horizontal="center" vertical="center" wrapText="1"/>
    </xf>
    <xf numFmtId="164" fontId="1" fillId="7" borderId="2" xfId="0" applyNumberFormat="1" applyFont="1" applyFill="1" applyBorder="1" applyAlignment="1" applyProtection="1">
      <alignment horizontal="center" vertical="center" wrapText="1"/>
    </xf>
    <xf numFmtId="164" fontId="1" fillId="6" borderId="2" xfId="0" applyNumberFormat="1" applyFont="1" applyFill="1" applyBorder="1" applyAlignment="1" applyProtection="1">
      <alignment horizontal="center" vertical="center" wrapText="1"/>
    </xf>
    <xf numFmtId="164" fontId="1" fillId="7" borderId="3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ckr\Rozpo&#269;et\2017\KT,%20M&#283;&#218;%20rozpo&#269;e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celář tajemník"/>
      <sheetName val="Městský úřad"/>
    </sheetNames>
    <sheetDataSet>
      <sheetData sheetId="0" refreshError="1"/>
      <sheetData sheetId="1">
        <row r="1">
          <cell r="H1" t="str">
            <v>Schv.  R2017</v>
          </cell>
        </row>
        <row r="2">
          <cell r="I2" t="str">
            <v/>
          </cell>
        </row>
        <row r="3">
          <cell r="I3" t="str">
            <v/>
          </cell>
        </row>
        <row r="4">
          <cell r="H4">
            <v>34</v>
          </cell>
          <cell r="I4" t="str">
            <v>4</v>
          </cell>
        </row>
        <row r="5">
          <cell r="H5">
            <v>34</v>
          </cell>
          <cell r="I5" t="str">
            <v/>
          </cell>
        </row>
        <row r="6">
          <cell r="H6">
            <v>18620</v>
          </cell>
          <cell r="I6" t="str">
            <v>5</v>
          </cell>
        </row>
        <row r="7">
          <cell r="H7">
            <v>4640</v>
          </cell>
          <cell r="I7" t="str">
            <v>5</v>
          </cell>
        </row>
        <row r="8">
          <cell r="H8">
            <v>1700</v>
          </cell>
          <cell r="I8" t="str">
            <v>5</v>
          </cell>
        </row>
        <row r="9">
          <cell r="H9">
            <v>81</v>
          </cell>
          <cell r="I9" t="str">
            <v>5</v>
          </cell>
        </row>
        <row r="10">
          <cell r="H10">
            <v>88</v>
          </cell>
          <cell r="I10" t="str">
            <v>5</v>
          </cell>
        </row>
        <row r="11">
          <cell r="H11">
            <v>519.5</v>
          </cell>
          <cell r="I11" t="str">
            <v>5</v>
          </cell>
        </row>
        <row r="12">
          <cell r="H12">
            <v>675</v>
          </cell>
          <cell r="I12" t="str">
            <v>5</v>
          </cell>
        </row>
        <row r="13">
          <cell r="H13">
            <v>250</v>
          </cell>
          <cell r="I13" t="str">
            <v>5</v>
          </cell>
        </row>
        <row r="14">
          <cell r="H14">
            <v>81</v>
          </cell>
          <cell r="I14" t="str">
            <v>5</v>
          </cell>
        </row>
        <row r="15">
          <cell r="H15">
            <v>40</v>
          </cell>
          <cell r="I15" t="str">
            <v>5</v>
          </cell>
        </row>
        <row r="16">
          <cell r="H16">
            <v>20</v>
          </cell>
          <cell r="I16" t="str">
            <v>5</v>
          </cell>
        </row>
        <row r="17">
          <cell r="H17">
            <v>119.6</v>
          </cell>
          <cell r="I17" t="str">
            <v>5</v>
          </cell>
        </row>
        <row r="18">
          <cell r="H18">
            <v>100</v>
          </cell>
          <cell r="I18" t="str">
            <v>5</v>
          </cell>
        </row>
        <row r="19">
          <cell r="H19">
            <v>668</v>
          </cell>
          <cell r="I19" t="str">
            <v>5</v>
          </cell>
        </row>
        <row r="20">
          <cell r="H20">
            <v>449</v>
          </cell>
          <cell r="I20" t="str">
            <v>5</v>
          </cell>
        </row>
        <row r="21">
          <cell r="H21">
            <v>130</v>
          </cell>
          <cell r="I21" t="str">
            <v>5</v>
          </cell>
        </row>
        <row r="22">
          <cell r="H22">
            <v>500</v>
          </cell>
          <cell r="I22" t="str">
            <v>5</v>
          </cell>
        </row>
        <row r="23">
          <cell r="H23">
            <v>255</v>
          </cell>
          <cell r="I23" t="str">
            <v>5</v>
          </cell>
        </row>
        <row r="24">
          <cell r="H24">
            <v>100</v>
          </cell>
          <cell r="I24" t="str">
            <v>5</v>
          </cell>
        </row>
        <row r="25">
          <cell r="H25">
            <v>45</v>
          </cell>
          <cell r="I25" t="str">
            <v>5</v>
          </cell>
        </row>
        <row r="26">
          <cell r="H26">
            <v>310</v>
          </cell>
          <cell r="I26" t="str">
            <v>5</v>
          </cell>
        </row>
        <row r="27">
          <cell r="H27">
            <v>584</v>
          </cell>
          <cell r="I27" t="str">
            <v>5</v>
          </cell>
        </row>
        <row r="28">
          <cell r="H28">
            <v>170</v>
          </cell>
          <cell r="I28" t="str">
            <v>5</v>
          </cell>
        </row>
        <row r="29">
          <cell r="H29">
            <v>821.2</v>
          </cell>
          <cell r="I29" t="str">
            <v>5</v>
          </cell>
        </row>
        <row r="30">
          <cell r="H30">
            <v>189</v>
          </cell>
          <cell r="I30" t="str">
            <v>5</v>
          </cell>
        </row>
        <row r="31">
          <cell r="H31">
            <v>206</v>
          </cell>
          <cell r="I31" t="str">
            <v>5</v>
          </cell>
        </row>
        <row r="32">
          <cell r="H32">
            <v>385</v>
          </cell>
          <cell r="I32" t="str">
            <v>5</v>
          </cell>
        </row>
        <row r="33">
          <cell r="H33">
            <v>475</v>
          </cell>
          <cell r="I33" t="str">
            <v>5</v>
          </cell>
        </row>
        <row r="34">
          <cell r="H34">
            <v>335.5</v>
          </cell>
          <cell r="I34" t="str">
            <v>5</v>
          </cell>
        </row>
        <row r="35">
          <cell r="H35">
            <v>445</v>
          </cell>
          <cell r="I35" t="str">
            <v>5</v>
          </cell>
        </row>
        <row r="36">
          <cell r="H36">
            <v>20</v>
          </cell>
          <cell r="I36" t="str">
            <v>5</v>
          </cell>
        </row>
        <row r="37">
          <cell r="H37">
            <v>874.5</v>
          </cell>
          <cell r="I37" t="str">
            <v>5</v>
          </cell>
        </row>
        <row r="38">
          <cell r="H38">
            <v>219.5</v>
          </cell>
          <cell r="I38" t="str">
            <v>5</v>
          </cell>
        </row>
        <row r="39">
          <cell r="H39">
            <v>50</v>
          </cell>
          <cell r="I39" t="str">
            <v>5</v>
          </cell>
        </row>
        <row r="40">
          <cell r="H40">
            <v>75</v>
          </cell>
          <cell r="I40" t="str">
            <v>5</v>
          </cell>
        </row>
        <row r="41">
          <cell r="H41">
            <v>20</v>
          </cell>
          <cell r="I41" t="str">
            <v>5</v>
          </cell>
        </row>
        <row r="42">
          <cell r="H42">
            <v>3</v>
          </cell>
          <cell r="I42" t="str">
            <v>5</v>
          </cell>
        </row>
        <row r="43">
          <cell r="H43">
            <v>30</v>
          </cell>
          <cell r="I43" t="str">
            <v>5</v>
          </cell>
        </row>
        <row r="44">
          <cell r="H44">
            <v>382</v>
          </cell>
          <cell r="I44" t="str">
            <v>5</v>
          </cell>
        </row>
        <row r="45">
          <cell r="H45">
            <v>34675.800000000003</v>
          </cell>
          <cell r="I45" t="str">
            <v/>
          </cell>
        </row>
        <row r="46">
          <cell r="H46">
            <v>34</v>
          </cell>
          <cell r="I46" t="str">
            <v/>
          </cell>
        </row>
        <row r="47">
          <cell r="H47">
            <v>34675.800000000003</v>
          </cell>
          <cell r="I47" t="str">
            <v/>
          </cell>
        </row>
        <row r="48">
          <cell r="H48">
            <v>-34641.800000000003</v>
          </cell>
          <cell r="I48" t="str">
            <v/>
          </cell>
        </row>
        <row r="49">
          <cell r="I49" t="str">
            <v/>
          </cell>
        </row>
        <row r="50">
          <cell r="H50">
            <v>1900</v>
          </cell>
          <cell r="I50" t="str">
            <v>5</v>
          </cell>
        </row>
        <row r="51">
          <cell r="H51">
            <v>330</v>
          </cell>
          <cell r="I51" t="str">
            <v>5</v>
          </cell>
        </row>
        <row r="52">
          <cell r="H52">
            <v>170</v>
          </cell>
          <cell r="I52" t="str">
            <v>5</v>
          </cell>
        </row>
        <row r="53">
          <cell r="H53">
            <v>70</v>
          </cell>
          <cell r="I53" t="str">
            <v>5</v>
          </cell>
        </row>
        <row r="54">
          <cell r="H54">
            <v>50</v>
          </cell>
          <cell r="I54" t="str">
            <v>5</v>
          </cell>
        </row>
        <row r="55">
          <cell r="H55">
            <v>37</v>
          </cell>
          <cell r="I55" t="str">
            <v>5</v>
          </cell>
        </row>
        <row r="56">
          <cell r="H56">
            <v>15</v>
          </cell>
          <cell r="I56" t="str">
            <v>5</v>
          </cell>
        </row>
        <row r="57">
          <cell r="H57">
            <v>30</v>
          </cell>
          <cell r="I57" t="str">
            <v>5</v>
          </cell>
        </row>
        <row r="58">
          <cell r="H58">
            <v>27</v>
          </cell>
          <cell r="I58" t="str">
            <v>5</v>
          </cell>
        </row>
        <row r="59">
          <cell r="H59">
            <v>2629</v>
          </cell>
          <cell r="I59" t="str">
            <v/>
          </cell>
        </row>
        <row r="60">
          <cell r="H60">
            <v>2629</v>
          </cell>
          <cell r="I60" t="str">
            <v/>
          </cell>
        </row>
        <row r="61">
          <cell r="H61">
            <v>34</v>
          </cell>
          <cell r="I61" t="str">
            <v/>
          </cell>
        </row>
        <row r="62">
          <cell r="H62">
            <v>37304.800000000003</v>
          </cell>
          <cell r="I62" t="str">
            <v/>
          </cell>
        </row>
        <row r="63">
          <cell r="H63">
            <v>-37270.800000000003</v>
          </cell>
          <cell r="I6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1" sqref="C1"/>
    </sheetView>
  </sheetViews>
  <sheetFormatPr defaultRowHeight="15.6" x14ac:dyDescent="0.3"/>
  <cols>
    <col min="1" max="1" width="11.69921875" customWidth="1"/>
    <col min="2" max="2" width="20.69921875" customWidth="1"/>
    <col min="3" max="3" width="15.19921875" customWidth="1"/>
    <col min="5" max="13" width="9.3984375" style="30" hidden="1" customWidth="1"/>
  </cols>
  <sheetData>
    <row r="1" spans="1:13" x14ac:dyDescent="0.3">
      <c r="A1" s="19" t="s">
        <v>264</v>
      </c>
      <c r="B1" s="20" t="s">
        <v>265</v>
      </c>
      <c r="C1" s="18" t="s">
        <v>352</v>
      </c>
    </row>
    <row r="2" spans="1:13" x14ac:dyDescent="0.3">
      <c r="A2" s="21">
        <v>1</v>
      </c>
      <c r="B2" s="22" t="s">
        <v>266</v>
      </c>
      <c r="C2" s="31">
        <f>SUM(E2:M2)</f>
        <v>87333</v>
      </c>
      <c r="E2" s="30">
        <f>SUMIFS('Kancelář tajemník'!H:H,'Kancelář tajemník'!I:I,A2)</f>
        <v>10</v>
      </c>
      <c r="F2" s="31">
        <f>SUMIFS('Staveb.úřad a ŽP'!H:H,'Staveb.úřad a ŽP'!I:I,A2)</f>
        <v>2280</v>
      </c>
      <c r="G2" s="31">
        <f>SUMIFS('Finanční odbor'!H:H,'Finanční odbor'!I:I,A2)</f>
        <v>82383</v>
      </c>
      <c r="H2" s="31">
        <f>SUMIFS('Správa maj., inv. rozvoje'!H:H,'Správa maj., inv. rozvoje'!I:I,A2)</f>
        <v>110</v>
      </c>
      <c r="I2" s="31">
        <f>SUMIFS('Sociální věci'!H:H,'Sociální věci'!I:I,A2)</f>
        <v>0</v>
      </c>
      <c r="J2" s="31">
        <f>SUMIFS('Správní činnosti'!H:H,'Správní činnosti'!I:I,A2)</f>
        <v>2550</v>
      </c>
      <c r="K2" s="31">
        <f>SUMIFS('Vnější vztahy'!H:H,'Vnější vztahy'!I:I,A2)</f>
        <v>0</v>
      </c>
      <c r="L2" s="31">
        <f>SUMIFS('[1]Městský úřad'!H:H,'[1]Městský úřad'!I:I,A2)</f>
        <v>0</v>
      </c>
      <c r="M2" s="30">
        <f>SUMIFS('Městská policie'!H:H,'Městská policie'!I:I,A2)</f>
        <v>0</v>
      </c>
    </row>
    <row r="3" spans="1:13" x14ac:dyDescent="0.3">
      <c r="A3" s="21">
        <v>2</v>
      </c>
      <c r="B3" s="22" t="s">
        <v>267</v>
      </c>
      <c r="C3" s="31">
        <f>SUM(E3:M3)</f>
        <v>6223</v>
      </c>
      <c r="E3" s="30">
        <f>SUMIFS('Kancelář tajemník'!H:H,'Kancelář tajemník'!I:I,A3)</f>
        <v>0</v>
      </c>
      <c r="F3" s="31">
        <f>SUMIFS('Staveb.úřad a ŽP'!H:H,'Staveb.úřad a ŽP'!I:I,A3)</f>
        <v>4160</v>
      </c>
      <c r="G3" s="31">
        <f>SUMIFS('Finanční odbor'!H:H,'Finanční odbor'!I:I,A3)</f>
        <v>1038</v>
      </c>
      <c r="H3" s="31">
        <f>SUMIFS('Správa maj., inv. rozvoje'!H:H,'Správa maj., inv. rozvoje'!I:I,A3)</f>
        <v>0</v>
      </c>
      <c r="I3" s="31">
        <f>SUMIFS('Sociální věci'!H:H,'Sociální věci'!I:I,A3)</f>
        <v>0</v>
      </c>
      <c r="J3" s="31">
        <f>SUMIFS('Správní činnosti'!H:H,'Správní činnosti'!I:I,A3)</f>
        <v>0</v>
      </c>
      <c r="K3" s="31">
        <f>SUMIFS('Vnější vztahy'!H:H,'Vnější vztahy'!I:I,A3)</f>
        <v>25</v>
      </c>
      <c r="L3" s="31">
        <f>SUMIFS('[1]Městský úřad'!H:H,'[1]Městský úřad'!I:I,A3)</f>
        <v>0</v>
      </c>
      <c r="M3" s="30">
        <f>SUMIFS('Městská policie'!H:H,'Městská policie'!I:I,A3)</f>
        <v>1000</v>
      </c>
    </row>
    <row r="4" spans="1:13" x14ac:dyDescent="0.3">
      <c r="A4" s="21">
        <v>3</v>
      </c>
      <c r="B4" s="22" t="s">
        <v>268</v>
      </c>
      <c r="C4" s="31">
        <f>SUM(E4:M4)</f>
        <v>28</v>
      </c>
      <c r="E4" s="30">
        <f>SUMIFS('Kancelář tajemník'!H:H,'Kancelář tajemník'!I:I,A4)</f>
        <v>0</v>
      </c>
      <c r="F4" s="31">
        <f>SUMIFS('Staveb.úřad a ŽP'!H:H,'Staveb.úřad a ŽP'!I:I,A4)</f>
        <v>0</v>
      </c>
      <c r="G4" s="31">
        <f>SUMIFS('Finanční odbor'!H:H,'Finanční odbor'!I:I,A4)</f>
        <v>0</v>
      </c>
      <c r="H4" s="31">
        <f>SUMIFS('Správa maj., inv. rozvoje'!H:H,'Správa maj., inv. rozvoje'!I:I,A4)</f>
        <v>28</v>
      </c>
      <c r="I4" s="31">
        <f>SUMIFS('Sociální věci'!H:H,'Sociální věci'!I:I,A4)</f>
        <v>0</v>
      </c>
      <c r="J4" s="31">
        <f>SUMIFS('Správní činnosti'!H:H,'Správní činnosti'!I:I,A4)</f>
        <v>0</v>
      </c>
      <c r="K4" s="31">
        <f>SUMIFS('Vnější vztahy'!H:H,'Vnější vztahy'!I:I,A4)</f>
        <v>0</v>
      </c>
      <c r="L4" s="31">
        <f>SUMIFS('[1]Městský úřad'!H:H,'[1]Městský úřad'!I:I,A4)</f>
        <v>0</v>
      </c>
      <c r="M4" s="30">
        <f>SUMIFS('Městská policie'!H:H,'Městská policie'!I:I,A4)</f>
        <v>0</v>
      </c>
    </row>
    <row r="5" spans="1:13" x14ac:dyDescent="0.3">
      <c r="A5" s="21">
        <v>4</v>
      </c>
      <c r="B5" s="22" t="s">
        <v>269</v>
      </c>
      <c r="C5" s="31">
        <f>SUM(E5:M5)</f>
        <v>24395.5</v>
      </c>
      <c r="E5" s="30">
        <f>SUMIFS('Kancelář tajemník'!H:H,'Kancelář tajemník'!I:I,A5)</f>
        <v>0</v>
      </c>
      <c r="F5" s="31">
        <f>SUMIFS('Staveb.úřad a ŽP'!H:H,'Staveb.úřad a ŽP'!I:I,A5)</f>
        <v>0</v>
      </c>
      <c r="G5" s="31">
        <f>SUMIFS('Finanční odbor'!H:H,'Finanční odbor'!I:I,A5)</f>
        <v>23407.5</v>
      </c>
      <c r="H5" s="31">
        <f>SUMIFS('Správa maj., inv. rozvoje'!H:H,'Správa maj., inv. rozvoje'!I:I,A5)</f>
        <v>0</v>
      </c>
      <c r="I5" s="31">
        <f>SUMIFS('Sociální věci'!H:H,'Sociální věci'!I:I,A5)</f>
        <v>954</v>
      </c>
      <c r="J5" s="31">
        <f>SUMIFS('Správní činnosti'!H:H,'Správní činnosti'!I:I,A5)</f>
        <v>0</v>
      </c>
      <c r="K5" s="31">
        <f>SUMIFS('Vnější vztahy'!H:H,'Vnější vztahy'!I:I,A5)</f>
        <v>0</v>
      </c>
      <c r="L5" s="31">
        <f>SUMIFS('[1]Městský úřad'!H:H,'[1]Městský úřad'!I:I,A5)</f>
        <v>34</v>
      </c>
      <c r="M5" s="30">
        <f>SUMIFS('Městská policie'!H:H,'Městská policie'!I:I,A5)</f>
        <v>0</v>
      </c>
    </row>
    <row r="6" spans="1:13" x14ac:dyDescent="0.3">
      <c r="A6" s="24" t="s">
        <v>270</v>
      </c>
      <c r="B6" s="25"/>
      <c r="C6" s="26">
        <f>SUM(C2:C5)</f>
        <v>117979.5</v>
      </c>
      <c r="F6" s="31"/>
      <c r="G6" s="31"/>
      <c r="H6" s="31"/>
      <c r="I6" s="31"/>
      <c r="J6" s="31"/>
      <c r="K6" s="31"/>
      <c r="L6" s="31"/>
    </row>
    <row r="7" spans="1:13" x14ac:dyDescent="0.3">
      <c r="A7" s="21"/>
      <c r="B7" s="22"/>
      <c r="C7" s="23"/>
      <c r="F7" s="31"/>
      <c r="G7" s="31"/>
      <c r="H7" s="31"/>
      <c r="I7" s="31"/>
      <c r="J7" s="31"/>
      <c r="K7" s="31"/>
      <c r="L7" s="31"/>
    </row>
    <row r="8" spans="1:13" x14ac:dyDescent="0.3">
      <c r="A8" s="21">
        <v>5</v>
      </c>
      <c r="B8" s="22" t="s">
        <v>271</v>
      </c>
      <c r="C8" s="31">
        <f>SUM(E8:M8)</f>
        <v>95082.6</v>
      </c>
      <c r="E8" s="30">
        <f>SUMIFS('Kancelář tajemník'!H:H,'Kancelář tajemník'!I:I,A8)</f>
        <v>100</v>
      </c>
      <c r="F8" s="31">
        <f>SUMIFS('Staveb.úřad a ŽP'!H:H,'Staveb.úřad a ŽP'!I:I,A8)</f>
        <v>6815</v>
      </c>
      <c r="G8" s="31">
        <f>SUMIFS('Finanční odbor'!H:H,'Finanční odbor'!I:I,A8)</f>
        <v>37134.600000000006</v>
      </c>
      <c r="H8" s="31">
        <f>SUMIFS('Správa maj., inv. rozvoje'!H:H,'Správa maj., inv. rozvoje'!I:I,A8)</f>
        <v>5920</v>
      </c>
      <c r="I8" s="31">
        <f>SUMIFS('Sociální věci'!H:H,'Sociální věci'!I:I,A8)</f>
        <v>1595.8</v>
      </c>
      <c r="J8" s="31">
        <f>SUMIFS('Správní činnosti'!H:H,'Správní činnosti'!I:I,A8)</f>
        <v>250</v>
      </c>
      <c r="K8" s="31">
        <f>SUMIFS('Vnější vztahy'!H:H,'Vnější vztahy'!I:I,A8)</f>
        <v>3802.4</v>
      </c>
      <c r="L8" s="31">
        <f>SUMIFS('[1]Městský úřad'!H:H,'[1]Městský úřad'!I:I,A8)</f>
        <v>37304.800000000003</v>
      </c>
      <c r="M8" s="30">
        <f>SUMIFS('Městská policie'!H:H,'Městská policie'!I:I,A8)</f>
        <v>2160</v>
      </c>
    </row>
    <row r="9" spans="1:13" x14ac:dyDescent="0.3">
      <c r="A9" s="21">
        <v>6</v>
      </c>
      <c r="B9" s="22" t="s">
        <v>272</v>
      </c>
      <c r="C9" s="31">
        <f>SUM(E9:M9)</f>
        <v>52282.1</v>
      </c>
      <c r="E9" s="30">
        <f>SUMIFS('Kancelář tajemník'!H:H,'Kancelář tajemník'!I:I,A9)</f>
        <v>0</v>
      </c>
      <c r="F9" s="31">
        <f>SUMIFS('Staveb.úřad a ŽP'!H:H,'Staveb.úřad a ŽP'!I:I,A9)</f>
        <v>0</v>
      </c>
      <c r="G9" s="31">
        <f>SUMIFS('Finanční odbor'!H:H,'Finanční odbor'!I:I,A9)</f>
        <v>1472.1</v>
      </c>
      <c r="H9" s="31">
        <f>SUMIFS('Správa maj., inv. rozvoje'!H:H,'Správa maj., inv. rozvoje'!I:I,A9)</f>
        <v>50810</v>
      </c>
      <c r="I9" s="31">
        <f>SUMIFS('Sociální věci'!H:H,'Sociální věci'!I:I,A9)</f>
        <v>0</v>
      </c>
      <c r="J9" s="31">
        <f>SUMIFS('Správní činnosti'!H:H,'Správní činnosti'!I:I,A9)</f>
        <v>0</v>
      </c>
      <c r="K9" s="31">
        <f>SUMIFS('Vnější vztahy'!H:H,'Vnější vztahy'!I:I,A9)</f>
        <v>0</v>
      </c>
      <c r="L9" s="31">
        <f>SUMIFS('[1]Městský úřad'!H:H,'[1]Městský úřad'!I:I,A9)</f>
        <v>0</v>
      </c>
      <c r="M9" s="30">
        <f>SUMIFS('Městská policie'!H:H,'Městská policie'!I:I,A9)</f>
        <v>0</v>
      </c>
    </row>
    <row r="10" spans="1:13" x14ac:dyDescent="0.3">
      <c r="A10" s="24" t="s">
        <v>273</v>
      </c>
      <c r="B10" s="25"/>
      <c r="C10" s="26">
        <f>SUM(C8:C9)</f>
        <v>147364.70000000001</v>
      </c>
      <c r="F10" s="31"/>
      <c r="G10" s="31"/>
      <c r="H10" s="31"/>
      <c r="I10" s="31"/>
      <c r="J10" s="31"/>
      <c r="K10" s="31"/>
      <c r="L10" s="31"/>
    </row>
    <row r="11" spans="1:13" x14ac:dyDescent="0.3">
      <c r="A11" s="21"/>
      <c r="B11" s="22"/>
      <c r="C11" s="23"/>
      <c r="F11" s="31"/>
      <c r="G11" s="31"/>
      <c r="H11" s="31"/>
      <c r="I11" s="31"/>
      <c r="J11" s="31"/>
      <c r="K11" s="31"/>
      <c r="L11" s="31"/>
    </row>
    <row r="12" spans="1:13" x14ac:dyDescent="0.3">
      <c r="A12" s="21">
        <v>8</v>
      </c>
      <c r="B12" s="22" t="s">
        <v>274</v>
      </c>
      <c r="C12" s="31">
        <f>SUM(E12:M12)</f>
        <v>29385.199999999997</v>
      </c>
      <c r="E12" s="30">
        <f>SUMIFS('Kancelář tajemník'!H:H,'Kancelář tajemník'!I:I,A12)</f>
        <v>0</v>
      </c>
      <c r="F12" s="31">
        <f>SUMIFS('Staveb.úřad a ŽP'!H:H,'Staveb.úřad a ŽP'!I:I,A12)</f>
        <v>0</v>
      </c>
      <c r="G12" s="31">
        <f>SUMIFS('Finanční odbor'!H:H,'Finanční odbor'!I:I,A12)</f>
        <v>29439.199999999997</v>
      </c>
      <c r="H12" s="31">
        <f>SUMIFS('Správa maj., inv. rozvoje'!H:H,'Správa maj., inv. rozvoje'!I:I,A12)</f>
        <v>0</v>
      </c>
      <c r="I12" s="31">
        <f>SUMIFS('Sociální věci'!H:H,'Sociální věci'!I:I,A12)</f>
        <v>0</v>
      </c>
      <c r="J12" s="31">
        <f>SUMIFS('Správní činnosti'!H:H,'Správní činnosti'!I:I,A12)</f>
        <v>0</v>
      </c>
      <c r="K12" s="31">
        <f>SUMIFS('Vnější vztahy'!H:H,'Vnější vztahy'!I:I,A12)</f>
        <v>0</v>
      </c>
      <c r="L12" s="31">
        <f>SUMIFS('[1]Městský úřad'!H:H,'[1]Městský úřad'!I:I,A12)</f>
        <v>0</v>
      </c>
      <c r="M12" s="30">
        <f>SUMIFS('Městská policie'!H:H,'Městská policie'!I:I,A12)</f>
        <v>-54</v>
      </c>
    </row>
    <row r="13" spans="1:13" x14ac:dyDescent="0.3">
      <c r="A13" s="24" t="s">
        <v>275</v>
      </c>
      <c r="B13" s="25"/>
      <c r="C13" s="26">
        <f>C12</f>
        <v>29385.199999999997</v>
      </c>
    </row>
    <row r="14" spans="1:13" x14ac:dyDescent="0.3">
      <c r="A14" s="21"/>
      <c r="B14" s="22"/>
      <c r="C14" s="23"/>
    </row>
    <row r="15" spans="1:13" x14ac:dyDescent="0.3">
      <c r="A15" s="21"/>
      <c r="B15" s="22"/>
      <c r="C15" s="23"/>
    </row>
    <row r="16" spans="1:13" x14ac:dyDescent="0.3">
      <c r="A16" s="27" t="s">
        <v>276</v>
      </c>
      <c r="B16" s="28"/>
      <c r="C16" s="29">
        <f>C6</f>
        <v>117979.5</v>
      </c>
    </row>
    <row r="17" spans="1:3" x14ac:dyDescent="0.3">
      <c r="A17" s="27" t="s">
        <v>277</v>
      </c>
      <c r="B17" s="28"/>
      <c r="C17" s="29">
        <f>C10</f>
        <v>147364.70000000001</v>
      </c>
    </row>
    <row r="18" spans="1:3" x14ac:dyDescent="0.3">
      <c r="A18" s="27" t="s">
        <v>278</v>
      </c>
      <c r="B18" s="28"/>
      <c r="C18" s="29">
        <f>C13</f>
        <v>29385.199999999997</v>
      </c>
    </row>
    <row r="19" spans="1:3" x14ac:dyDescent="0.3">
      <c r="A19" s="27" t="s">
        <v>279</v>
      </c>
      <c r="B19" s="28"/>
      <c r="C19" s="29">
        <f>C16-C17</f>
        <v>-29385.200000000012</v>
      </c>
    </row>
    <row r="20" spans="1:3" x14ac:dyDescent="0.3">
      <c r="A20" s="27" t="s">
        <v>280</v>
      </c>
      <c r="B20" s="28"/>
      <c r="C20" s="29">
        <f>C16-C17+C18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Normal="100" workbookViewId="0">
      <selection activeCell="H1" sqref="H1"/>
    </sheetView>
  </sheetViews>
  <sheetFormatPr defaultRowHeight="15.6" x14ac:dyDescent="0.3"/>
  <cols>
    <col min="1" max="1" width="6" style="1" customWidth="1"/>
    <col min="2" max="2" width="37.3984375" style="2" customWidth="1"/>
    <col min="3" max="3" width="6.19921875" style="1" customWidth="1"/>
    <col min="4" max="4" width="36.69921875" style="2" customWidth="1"/>
    <col min="5" max="5" width="10.3984375" style="1" customWidth="1"/>
    <col min="6" max="6" width="23.8984375" style="2" customWidth="1"/>
    <col min="7" max="7" width="7.3984375" style="1" customWidth="1"/>
    <col min="8" max="8" width="13.3984375" style="3" customWidth="1"/>
    <col min="9" max="9" width="0" hidden="1" customWidth="1"/>
  </cols>
  <sheetData>
    <row r="1" spans="1:9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9" ht="18.45" customHeight="1" x14ac:dyDescent="0.3">
      <c r="A2" s="47" t="s">
        <v>263</v>
      </c>
      <c r="B2" s="47"/>
      <c r="C2" s="47"/>
      <c r="D2" s="47"/>
      <c r="E2" s="47"/>
      <c r="F2" s="47"/>
      <c r="G2" s="47"/>
      <c r="H2" s="47"/>
      <c r="I2" t="str">
        <f>LEFT(C2,1)</f>
        <v/>
      </c>
    </row>
    <row r="3" spans="1:9" x14ac:dyDescent="0.3">
      <c r="A3" s="6">
        <v>2219</v>
      </c>
      <c r="B3" s="7" t="s">
        <v>128</v>
      </c>
      <c r="C3" s="6">
        <v>2111</v>
      </c>
      <c r="D3" s="7" t="s">
        <v>23</v>
      </c>
      <c r="E3" s="6"/>
      <c r="F3" s="7"/>
      <c r="G3" s="6"/>
      <c r="H3" s="8">
        <v>1000</v>
      </c>
      <c r="I3" t="str">
        <f t="shared" ref="I3:I32" si="0">LEFT(C3,1)</f>
        <v>2</v>
      </c>
    </row>
    <row r="4" spans="1:9" x14ac:dyDescent="0.3">
      <c r="A4" s="9"/>
      <c r="B4" s="10"/>
      <c r="C4" s="9"/>
      <c r="D4" s="10"/>
      <c r="E4" s="9"/>
      <c r="F4" s="10"/>
      <c r="G4" s="9"/>
      <c r="H4" s="11">
        <f>SUM(H3)</f>
        <v>1000</v>
      </c>
      <c r="I4" t="str">
        <f t="shared" si="0"/>
        <v/>
      </c>
    </row>
    <row r="5" spans="1:9" x14ac:dyDescent="0.3">
      <c r="A5" s="6">
        <v>5311</v>
      </c>
      <c r="B5" s="7" t="s">
        <v>230</v>
      </c>
      <c r="C5" s="6">
        <v>5011</v>
      </c>
      <c r="D5" s="7" t="s">
        <v>169</v>
      </c>
      <c r="E5" s="6"/>
      <c r="F5" s="7"/>
      <c r="G5" s="6"/>
      <c r="H5" s="8">
        <v>1240</v>
      </c>
      <c r="I5" t="str">
        <f t="shared" si="0"/>
        <v>5</v>
      </c>
    </row>
    <row r="6" spans="1:9" x14ac:dyDescent="0.3">
      <c r="A6" s="6">
        <v>5311</v>
      </c>
      <c r="B6" s="7" t="s">
        <v>230</v>
      </c>
      <c r="C6" s="6">
        <v>5011</v>
      </c>
      <c r="D6" s="7" t="s">
        <v>169</v>
      </c>
      <c r="E6" s="6">
        <v>13013</v>
      </c>
      <c r="F6" s="7" t="s">
        <v>336</v>
      </c>
      <c r="G6" s="6"/>
      <c r="H6" s="8">
        <v>60</v>
      </c>
      <c r="I6" t="str">
        <f t="shared" si="0"/>
        <v>5</v>
      </c>
    </row>
    <row r="7" spans="1:9" x14ac:dyDescent="0.3">
      <c r="A7" s="6">
        <v>5311</v>
      </c>
      <c r="B7" s="7" t="s">
        <v>230</v>
      </c>
      <c r="C7" s="6">
        <v>5031</v>
      </c>
      <c r="D7" s="7" t="s">
        <v>170</v>
      </c>
      <c r="E7" s="6"/>
      <c r="F7" s="7"/>
      <c r="G7" s="6"/>
      <c r="H7" s="8">
        <v>320</v>
      </c>
      <c r="I7" t="str">
        <f t="shared" si="0"/>
        <v>5</v>
      </c>
    </row>
    <row r="8" spans="1:9" x14ac:dyDescent="0.3">
      <c r="A8" s="6">
        <v>5311</v>
      </c>
      <c r="B8" s="7" t="s">
        <v>230</v>
      </c>
      <c r="C8" s="6">
        <v>5032</v>
      </c>
      <c r="D8" s="7" t="s">
        <v>171</v>
      </c>
      <c r="E8" s="6"/>
      <c r="F8" s="7"/>
      <c r="G8" s="6"/>
      <c r="H8" s="8">
        <v>115</v>
      </c>
      <c r="I8" t="str">
        <f t="shared" si="0"/>
        <v>5</v>
      </c>
    </row>
    <row r="9" spans="1:9" x14ac:dyDescent="0.3">
      <c r="A9" s="6">
        <v>5311</v>
      </c>
      <c r="B9" s="7" t="s">
        <v>230</v>
      </c>
      <c r="C9" s="6">
        <v>5038</v>
      </c>
      <c r="D9" s="7" t="s">
        <v>172</v>
      </c>
      <c r="E9" s="6"/>
      <c r="F9" s="7"/>
      <c r="G9" s="6"/>
      <c r="H9" s="8">
        <v>6</v>
      </c>
      <c r="I9" t="str">
        <f t="shared" si="0"/>
        <v>5</v>
      </c>
    </row>
    <row r="10" spans="1:9" x14ac:dyDescent="0.3">
      <c r="A10" s="6">
        <v>5311</v>
      </c>
      <c r="B10" s="7" t="s">
        <v>230</v>
      </c>
      <c r="C10" s="6">
        <v>5134</v>
      </c>
      <c r="D10" s="7" t="s">
        <v>231</v>
      </c>
      <c r="E10" s="6"/>
      <c r="F10" s="7"/>
      <c r="G10" s="6"/>
      <c r="H10" s="8">
        <v>31</v>
      </c>
      <c r="I10" t="str">
        <f t="shared" si="0"/>
        <v>5</v>
      </c>
    </row>
    <row r="11" spans="1:9" x14ac:dyDescent="0.3">
      <c r="A11" s="6">
        <v>5311</v>
      </c>
      <c r="B11" s="7" t="s">
        <v>230</v>
      </c>
      <c r="C11" s="6">
        <v>5136</v>
      </c>
      <c r="D11" s="7" t="s">
        <v>105</v>
      </c>
      <c r="E11" s="6"/>
      <c r="F11" s="7"/>
      <c r="G11" s="6"/>
      <c r="H11" s="8">
        <v>2</v>
      </c>
      <c r="I11" t="str">
        <f t="shared" si="0"/>
        <v>5</v>
      </c>
    </row>
    <row r="12" spans="1:9" x14ac:dyDescent="0.3">
      <c r="A12" s="6">
        <v>5311</v>
      </c>
      <c r="B12" s="7" t="s">
        <v>230</v>
      </c>
      <c r="C12" s="6">
        <v>5137</v>
      </c>
      <c r="D12" s="7" t="s">
        <v>106</v>
      </c>
      <c r="E12" s="6"/>
      <c r="F12" s="7"/>
      <c r="G12" s="6"/>
      <c r="H12" s="8">
        <v>20</v>
      </c>
      <c r="I12" t="str">
        <f t="shared" si="0"/>
        <v>5</v>
      </c>
    </row>
    <row r="13" spans="1:9" x14ac:dyDescent="0.3">
      <c r="A13" s="6">
        <v>5311</v>
      </c>
      <c r="B13" s="7" t="s">
        <v>230</v>
      </c>
      <c r="C13" s="6">
        <v>5139</v>
      </c>
      <c r="D13" s="7" t="s">
        <v>102</v>
      </c>
      <c r="E13" s="6"/>
      <c r="F13" s="7"/>
      <c r="G13" s="6"/>
      <c r="H13" s="8">
        <v>40</v>
      </c>
      <c r="I13" t="str">
        <f t="shared" si="0"/>
        <v>5</v>
      </c>
    </row>
    <row r="14" spans="1:9" x14ac:dyDescent="0.3">
      <c r="A14" s="6">
        <v>5311</v>
      </c>
      <c r="B14" s="7" t="s">
        <v>230</v>
      </c>
      <c r="C14" s="6">
        <v>5151</v>
      </c>
      <c r="D14" s="7" t="s">
        <v>107</v>
      </c>
      <c r="E14" s="6"/>
      <c r="F14" s="7"/>
      <c r="G14" s="6"/>
      <c r="H14" s="8">
        <v>8</v>
      </c>
      <c r="I14" t="str">
        <f t="shared" si="0"/>
        <v>5</v>
      </c>
    </row>
    <row r="15" spans="1:9" x14ac:dyDescent="0.3">
      <c r="A15" s="6">
        <v>5311</v>
      </c>
      <c r="B15" s="7" t="s">
        <v>230</v>
      </c>
      <c r="C15" s="6">
        <v>5154</v>
      </c>
      <c r="D15" s="7" t="s">
        <v>109</v>
      </c>
      <c r="E15" s="6"/>
      <c r="F15" s="7"/>
      <c r="G15" s="6"/>
      <c r="H15" s="8">
        <v>40</v>
      </c>
      <c r="I15" t="str">
        <f t="shared" si="0"/>
        <v>5</v>
      </c>
    </row>
    <row r="16" spans="1:9" x14ac:dyDescent="0.3">
      <c r="A16" s="6">
        <v>5311</v>
      </c>
      <c r="B16" s="7" t="s">
        <v>230</v>
      </c>
      <c r="C16" s="6">
        <v>5156</v>
      </c>
      <c r="D16" s="7" t="s">
        <v>110</v>
      </c>
      <c r="E16" s="6"/>
      <c r="F16" s="7"/>
      <c r="G16" s="6"/>
      <c r="H16" s="8">
        <v>50</v>
      </c>
      <c r="I16" t="str">
        <f t="shared" si="0"/>
        <v>5</v>
      </c>
    </row>
    <row r="17" spans="1:9" x14ac:dyDescent="0.3">
      <c r="A17" s="6">
        <v>5311</v>
      </c>
      <c r="B17" s="7" t="s">
        <v>230</v>
      </c>
      <c r="C17" s="6">
        <v>5161</v>
      </c>
      <c r="D17" s="7" t="s">
        <v>217</v>
      </c>
      <c r="E17" s="6"/>
      <c r="F17" s="7"/>
      <c r="G17" s="6"/>
      <c r="H17" s="8">
        <v>2</v>
      </c>
      <c r="I17" t="str">
        <f t="shared" si="0"/>
        <v>5</v>
      </c>
    </row>
    <row r="18" spans="1:9" x14ac:dyDescent="0.3">
      <c r="A18" s="6">
        <v>5311</v>
      </c>
      <c r="B18" s="7" t="s">
        <v>230</v>
      </c>
      <c r="C18" s="6">
        <v>5162</v>
      </c>
      <c r="D18" s="7" t="s">
        <v>111</v>
      </c>
      <c r="E18" s="6"/>
      <c r="F18" s="7"/>
      <c r="G18" s="6"/>
      <c r="H18" s="8">
        <v>13</v>
      </c>
      <c r="I18" t="str">
        <f t="shared" si="0"/>
        <v>5</v>
      </c>
    </row>
    <row r="19" spans="1:9" x14ac:dyDescent="0.3">
      <c r="A19" s="6">
        <v>5311</v>
      </c>
      <c r="B19" s="7" t="s">
        <v>230</v>
      </c>
      <c r="C19" s="6">
        <v>5163</v>
      </c>
      <c r="D19" s="7" t="s">
        <v>112</v>
      </c>
      <c r="E19" s="6"/>
      <c r="F19" s="7"/>
      <c r="G19" s="6"/>
      <c r="H19" s="8">
        <v>15</v>
      </c>
      <c r="I19" t="str">
        <f t="shared" si="0"/>
        <v>5</v>
      </c>
    </row>
    <row r="20" spans="1:9" x14ac:dyDescent="0.3">
      <c r="A20" s="6">
        <v>5311</v>
      </c>
      <c r="B20" s="7" t="s">
        <v>230</v>
      </c>
      <c r="C20" s="6">
        <v>5167</v>
      </c>
      <c r="D20" s="7" t="s">
        <v>219</v>
      </c>
      <c r="E20" s="6"/>
      <c r="F20" s="7"/>
      <c r="G20" s="6"/>
      <c r="H20" s="8">
        <v>25</v>
      </c>
      <c r="I20" t="str">
        <f t="shared" si="0"/>
        <v>5</v>
      </c>
    </row>
    <row r="21" spans="1:9" x14ac:dyDescent="0.3">
      <c r="A21" s="6">
        <v>5311</v>
      </c>
      <c r="B21" s="7" t="s">
        <v>230</v>
      </c>
      <c r="C21" s="6">
        <v>5169</v>
      </c>
      <c r="D21" s="7" t="s">
        <v>8</v>
      </c>
      <c r="E21" s="6"/>
      <c r="F21" s="7"/>
      <c r="G21" s="6"/>
      <c r="H21" s="8">
        <v>80</v>
      </c>
      <c r="I21" t="str">
        <f t="shared" si="0"/>
        <v>5</v>
      </c>
    </row>
    <row r="22" spans="1:9" x14ac:dyDescent="0.3">
      <c r="A22" s="6">
        <v>5311</v>
      </c>
      <c r="B22" s="7" t="s">
        <v>230</v>
      </c>
      <c r="C22" s="6">
        <v>5169</v>
      </c>
      <c r="D22" s="7" t="s">
        <v>8</v>
      </c>
      <c r="E22" s="6">
        <v>51691</v>
      </c>
      <c r="F22" s="7" t="s">
        <v>335</v>
      </c>
      <c r="G22" s="6"/>
      <c r="H22" s="8">
        <v>34</v>
      </c>
      <c r="I22" t="str">
        <f t="shared" si="0"/>
        <v>5</v>
      </c>
    </row>
    <row r="23" spans="1:9" x14ac:dyDescent="0.3">
      <c r="A23" s="6">
        <v>5311</v>
      </c>
      <c r="B23" s="7" t="s">
        <v>230</v>
      </c>
      <c r="C23" s="6">
        <v>5171</v>
      </c>
      <c r="D23" s="7" t="s">
        <v>34</v>
      </c>
      <c r="E23" s="6"/>
      <c r="F23" s="7"/>
      <c r="G23" s="6"/>
      <c r="H23" s="8">
        <v>30</v>
      </c>
      <c r="I23" t="str">
        <f t="shared" si="0"/>
        <v>5</v>
      </c>
    </row>
    <row r="24" spans="1:9" x14ac:dyDescent="0.3">
      <c r="A24" s="6">
        <v>5311</v>
      </c>
      <c r="B24" s="7" t="s">
        <v>230</v>
      </c>
      <c r="C24" s="6">
        <v>5173</v>
      </c>
      <c r="D24" s="7" t="s">
        <v>173</v>
      </c>
      <c r="E24" s="6"/>
      <c r="F24" s="7"/>
      <c r="G24" s="6"/>
      <c r="H24" s="8">
        <v>2</v>
      </c>
      <c r="I24" t="str">
        <f t="shared" si="0"/>
        <v>5</v>
      </c>
    </row>
    <row r="25" spans="1:9" x14ac:dyDescent="0.3">
      <c r="A25" s="6">
        <v>6330</v>
      </c>
      <c r="B25" s="7" t="s">
        <v>84</v>
      </c>
      <c r="C25" s="6">
        <v>5342</v>
      </c>
      <c r="D25" s="7" t="s">
        <v>221</v>
      </c>
      <c r="E25" s="6"/>
      <c r="F25" s="7"/>
      <c r="G25" s="6"/>
      <c r="H25" s="8">
        <v>27</v>
      </c>
      <c r="I25" t="str">
        <f t="shared" si="0"/>
        <v>5</v>
      </c>
    </row>
    <row r="26" spans="1:9" x14ac:dyDescent="0.3">
      <c r="A26" s="9"/>
      <c r="B26" s="10"/>
      <c r="C26" s="9"/>
      <c r="D26" s="10"/>
      <c r="E26" s="9"/>
      <c r="F26" s="10"/>
      <c r="G26" s="9"/>
      <c r="H26" s="11">
        <f>SUM(H5:H25)</f>
        <v>2160</v>
      </c>
      <c r="I26" t="str">
        <f t="shared" si="0"/>
        <v/>
      </c>
    </row>
    <row r="27" spans="1:9" x14ac:dyDescent="0.3">
      <c r="A27" s="6"/>
      <c r="B27" s="7"/>
      <c r="C27" s="6">
        <v>8124</v>
      </c>
      <c r="D27" s="7" t="s">
        <v>61</v>
      </c>
      <c r="E27" s="6">
        <v>5311</v>
      </c>
      <c r="F27" s="7" t="s">
        <v>334</v>
      </c>
      <c r="G27" s="6"/>
      <c r="H27" s="8">
        <v>-54</v>
      </c>
      <c r="I27" t="str">
        <f t="shared" si="0"/>
        <v>8</v>
      </c>
    </row>
    <row r="28" spans="1:9" x14ac:dyDescent="0.3">
      <c r="A28" s="9"/>
      <c r="B28" s="10"/>
      <c r="C28" s="9"/>
      <c r="D28" s="10"/>
      <c r="E28" s="9"/>
      <c r="F28" s="10"/>
      <c r="G28" s="9"/>
      <c r="H28" s="11">
        <f>SUM(H27)</f>
        <v>-54</v>
      </c>
      <c r="I28" t="str">
        <f t="shared" si="0"/>
        <v/>
      </c>
    </row>
    <row r="29" spans="1:9" x14ac:dyDescent="0.3">
      <c r="A29" s="15" t="s">
        <v>232</v>
      </c>
      <c r="B29" s="16" t="s">
        <v>229</v>
      </c>
      <c r="C29" s="15"/>
      <c r="D29" s="16"/>
      <c r="E29" s="15"/>
      <c r="F29" s="16"/>
      <c r="G29" s="15"/>
      <c r="H29" s="17">
        <f>H4</f>
        <v>1000</v>
      </c>
      <c r="I29" t="str">
        <f t="shared" si="0"/>
        <v/>
      </c>
    </row>
    <row r="30" spans="1:9" x14ac:dyDescent="0.3">
      <c r="A30" s="15" t="s">
        <v>233</v>
      </c>
      <c r="B30" s="16" t="s">
        <v>229</v>
      </c>
      <c r="C30" s="15"/>
      <c r="D30" s="16"/>
      <c r="E30" s="15"/>
      <c r="F30" s="16"/>
      <c r="G30" s="15"/>
      <c r="H30" s="17">
        <f>H26</f>
        <v>2160</v>
      </c>
      <c r="I30" t="str">
        <f t="shared" si="0"/>
        <v/>
      </c>
    </row>
    <row r="31" spans="1:9" x14ac:dyDescent="0.3">
      <c r="A31" s="15" t="s">
        <v>234</v>
      </c>
      <c r="B31" s="16" t="s">
        <v>229</v>
      </c>
      <c r="C31" s="15"/>
      <c r="D31" s="16"/>
      <c r="E31" s="15"/>
      <c r="F31" s="16"/>
      <c r="G31" s="15"/>
      <c r="H31" s="17">
        <f>H28</f>
        <v>-54</v>
      </c>
      <c r="I31" t="str">
        <f t="shared" si="0"/>
        <v/>
      </c>
    </row>
    <row r="32" spans="1:9" x14ac:dyDescent="0.3">
      <c r="A32" s="15" t="s">
        <v>235</v>
      </c>
      <c r="B32" s="16" t="s">
        <v>229</v>
      </c>
      <c r="C32" s="15"/>
      <c r="D32" s="16"/>
      <c r="E32" s="15"/>
      <c r="F32" s="16"/>
      <c r="G32" s="15"/>
      <c r="H32" s="17">
        <f>H29-H30+H31</f>
        <v>-1214</v>
      </c>
      <c r="I32" t="str">
        <f t="shared" si="0"/>
        <v/>
      </c>
    </row>
  </sheetData>
  <mergeCells count="1">
    <mergeCell ref="A2:H2"/>
  </mergeCells>
  <pageMargins left="0.19685039369791668" right="0.19685039369791668" top="0.19685039369791668" bottom="0.39370078739583336" header="0.19685039369791668" footer="0.19685039369791668"/>
  <pageSetup paperSize="9" scale="94" fitToHeight="0" orientation="landscape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zoomScaleNormal="100" workbookViewId="0">
      <selection activeCell="J2" sqref="J2"/>
    </sheetView>
  </sheetViews>
  <sheetFormatPr defaultRowHeight="15.6" x14ac:dyDescent="0.3"/>
  <cols>
    <col min="1" max="1" width="6.19921875" style="1" customWidth="1"/>
    <col min="2" max="2" width="26.3984375" style="2" customWidth="1"/>
    <col min="3" max="3" width="6.19921875" style="1" customWidth="1"/>
    <col min="4" max="4" width="19.69921875" style="2" customWidth="1"/>
    <col min="5" max="5" width="6.19921875" style="1" customWidth="1"/>
    <col min="6" max="6" width="25.19921875" style="2" customWidth="1"/>
    <col min="7" max="7" width="7.19921875" style="1" customWidth="1"/>
    <col min="8" max="8" width="13.69921875" style="2" customWidth="1"/>
    <col min="9" max="9" width="9.19921875" hidden="1" customWidth="1"/>
  </cols>
  <sheetData>
    <row r="1" spans="1:9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9" ht="18.45" customHeight="1" x14ac:dyDescent="0.3">
      <c r="A2" s="44"/>
      <c r="B2" s="44"/>
      <c r="C2" s="44"/>
      <c r="D2" s="44"/>
      <c r="E2" s="44"/>
      <c r="F2" s="44"/>
      <c r="G2" s="44"/>
      <c r="H2" s="44"/>
      <c r="I2" t="str">
        <f t="shared" ref="I2:I5" si="0">LEFT(C2,1)</f>
        <v/>
      </c>
    </row>
    <row r="3" spans="1:9" x14ac:dyDescent="0.3">
      <c r="A3" s="6"/>
      <c r="B3" s="7"/>
      <c r="C3" s="6">
        <v>1361</v>
      </c>
      <c r="D3" s="7" t="s">
        <v>6</v>
      </c>
      <c r="E3" s="6"/>
      <c r="F3" s="7"/>
      <c r="G3" s="6"/>
      <c r="H3" s="8">
        <v>10</v>
      </c>
      <c r="I3" t="str">
        <f t="shared" si="0"/>
        <v>1</v>
      </c>
    </row>
    <row r="4" spans="1:9" x14ac:dyDescent="0.3">
      <c r="A4" s="9"/>
      <c r="B4" s="10"/>
      <c r="C4" s="9"/>
      <c r="D4" s="10"/>
      <c r="E4" s="9"/>
      <c r="F4" s="10"/>
      <c r="G4" s="9"/>
      <c r="H4" s="11">
        <f>SUM(H3)</f>
        <v>10</v>
      </c>
      <c r="I4" t="str">
        <f t="shared" si="0"/>
        <v/>
      </c>
    </row>
    <row r="5" spans="1:9" x14ac:dyDescent="0.3">
      <c r="A5" s="6">
        <v>5212</v>
      </c>
      <c r="B5" s="7" t="s">
        <v>7</v>
      </c>
      <c r="C5" s="6">
        <v>5169</v>
      </c>
      <c r="D5" s="7" t="s">
        <v>8</v>
      </c>
      <c r="E5" s="6"/>
      <c r="F5" s="7"/>
      <c r="G5" s="6"/>
      <c r="H5" s="8">
        <v>25</v>
      </c>
      <c r="I5" t="str">
        <f t="shared" si="0"/>
        <v>5</v>
      </c>
    </row>
    <row r="6" spans="1:9" x14ac:dyDescent="0.3">
      <c r="A6" s="6">
        <v>5212</v>
      </c>
      <c r="B6" s="7" t="s">
        <v>7</v>
      </c>
      <c r="C6" s="6">
        <v>5169</v>
      </c>
      <c r="D6" s="7" t="s">
        <v>8</v>
      </c>
      <c r="E6" s="6">
        <v>5212</v>
      </c>
      <c r="F6" s="7" t="s">
        <v>9</v>
      </c>
      <c r="G6" s="6"/>
      <c r="H6" s="8">
        <v>75</v>
      </c>
      <c r="I6" t="str">
        <f>LEFT(C6,1)</f>
        <v>5</v>
      </c>
    </row>
    <row r="7" spans="1:9" x14ac:dyDescent="0.3">
      <c r="A7" s="9"/>
      <c r="B7" s="10"/>
      <c r="C7" s="9"/>
      <c r="D7" s="10"/>
      <c r="E7" s="9"/>
      <c r="F7" s="10"/>
      <c r="G7" s="9"/>
      <c r="H7" s="11">
        <f>SUM(H5:H6)</f>
        <v>100</v>
      </c>
      <c r="I7" t="str">
        <f t="shared" ref="I7:I10" si="1">LEFT(C7,1)</f>
        <v/>
      </c>
    </row>
    <row r="8" spans="1:9" x14ac:dyDescent="0.3">
      <c r="A8" s="15" t="s">
        <v>10</v>
      </c>
      <c r="B8" s="16" t="s">
        <v>5</v>
      </c>
      <c r="C8" s="15"/>
      <c r="D8" s="16"/>
      <c r="E8" s="15"/>
      <c r="F8" s="16"/>
      <c r="G8" s="15"/>
      <c r="H8" s="17">
        <f>H4</f>
        <v>10</v>
      </c>
      <c r="I8" t="str">
        <f t="shared" si="1"/>
        <v/>
      </c>
    </row>
    <row r="9" spans="1:9" x14ac:dyDescent="0.3">
      <c r="A9" s="15" t="s">
        <v>11</v>
      </c>
      <c r="B9" s="16" t="s">
        <v>5</v>
      </c>
      <c r="C9" s="15"/>
      <c r="D9" s="16"/>
      <c r="E9" s="15"/>
      <c r="F9" s="16"/>
      <c r="G9" s="15"/>
      <c r="H9" s="17">
        <f>H7</f>
        <v>100</v>
      </c>
      <c r="I9" t="str">
        <f t="shared" si="1"/>
        <v/>
      </c>
    </row>
    <row r="10" spans="1:9" x14ac:dyDescent="0.3">
      <c r="A10" s="15" t="s">
        <v>12</v>
      </c>
      <c r="B10" s="16" t="s">
        <v>5</v>
      </c>
      <c r="C10" s="15"/>
      <c r="D10" s="16"/>
      <c r="E10" s="15"/>
      <c r="F10" s="16"/>
      <c r="G10" s="15"/>
      <c r="H10" s="17">
        <f>H8-H9</f>
        <v>-90</v>
      </c>
      <c r="I10" t="str">
        <f t="shared" si="1"/>
        <v/>
      </c>
    </row>
  </sheetData>
  <mergeCells count="1">
    <mergeCell ref="A2:H2"/>
  </mergeCells>
  <pageMargins left="0.19685039369791668" right="0.19685039369791668" top="0.19685039369791668" bottom="0.39370078739583336" header="0.19685039369791668" footer="0.19685039369791668"/>
  <pageSetup paperSize="9" fitToHeight="0" orientation="landscape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0" zoomScaleNormal="100" workbookViewId="0">
      <selection activeCell="D36" sqref="D36"/>
    </sheetView>
  </sheetViews>
  <sheetFormatPr defaultRowHeight="15.6" x14ac:dyDescent="0.3"/>
  <cols>
    <col min="1" max="1" width="6.69921875" style="1" customWidth="1"/>
    <col min="2" max="2" width="33.3984375" style="2" customWidth="1"/>
    <col min="3" max="3" width="6.19921875" style="1" customWidth="1"/>
    <col min="4" max="4" width="28.19921875" style="2" customWidth="1"/>
    <col min="5" max="5" width="6.3984375" style="1" customWidth="1"/>
    <col min="6" max="6" width="63" style="2" customWidth="1"/>
    <col min="7" max="7" width="7.3984375" style="1" customWidth="1"/>
    <col min="8" max="8" width="12.19921875" style="3" customWidth="1"/>
    <col min="9" max="9" width="0" hidden="1" customWidth="1"/>
  </cols>
  <sheetData>
    <row r="1" spans="1:9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9" ht="18.45" customHeight="1" x14ac:dyDescent="0.3">
      <c r="A2" s="45" t="s">
        <v>238</v>
      </c>
      <c r="B2" s="45"/>
      <c r="C2" s="45"/>
      <c r="D2" s="45"/>
      <c r="E2" s="45"/>
      <c r="F2" s="45"/>
      <c r="G2" s="45"/>
      <c r="H2" s="45"/>
      <c r="I2" t="str">
        <f>LEFT(C2,1)</f>
        <v/>
      </c>
    </row>
    <row r="3" spans="1:9" ht="18.45" customHeight="1" x14ac:dyDescent="0.3">
      <c r="A3" s="46" t="s">
        <v>239</v>
      </c>
      <c r="B3" s="46"/>
      <c r="C3" s="46"/>
      <c r="D3" s="46"/>
      <c r="E3" s="46"/>
      <c r="F3" s="46"/>
      <c r="G3" s="46"/>
      <c r="H3" s="46"/>
      <c r="I3" t="str">
        <f t="shared" ref="I3:I39" si="0">LEFT(C3,1)</f>
        <v/>
      </c>
    </row>
    <row r="4" spans="1:9" x14ac:dyDescent="0.3">
      <c r="A4" s="6"/>
      <c r="B4" s="7"/>
      <c r="C4" s="6">
        <v>1361</v>
      </c>
      <c r="D4" s="7" t="s">
        <v>6</v>
      </c>
      <c r="E4" s="6"/>
      <c r="F4" s="7"/>
      <c r="G4" s="6"/>
      <c r="H4" s="8">
        <v>2100</v>
      </c>
      <c r="I4" t="str">
        <f t="shared" si="0"/>
        <v>1</v>
      </c>
    </row>
    <row r="5" spans="1:9" x14ac:dyDescent="0.3">
      <c r="A5" s="9"/>
      <c r="B5" s="10"/>
      <c r="C5" s="9"/>
      <c r="D5" s="10"/>
      <c r="E5" s="9"/>
      <c r="F5" s="10"/>
      <c r="G5" s="9"/>
      <c r="H5" s="11">
        <f>SUM(H4)</f>
        <v>2100</v>
      </c>
      <c r="I5" t="str">
        <f t="shared" si="0"/>
        <v/>
      </c>
    </row>
    <row r="6" spans="1:9" x14ac:dyDescent="0.3">
      <c r="A6" s="6">
        <v>6171</v>
      </c>
      <c r="B6" s="7" t="s">
        <v>16</v>
      </c>
      <c r="C6" s="6">
        <v>5169</v>
      </c>
      <c r="D6" s="7" t="s">
        <v>8</v>
      </c>
      <c r="E6" s="6"/>
      <c r="F6" s="7"/>
      <c r="G6" s="6"/>
      <c r="H6" s="8">
        <v>200</v>
      </c>
      <c r="I6" t="str">
        <f t="shared" si="0"/>
        <v>5</v>
      </c>
    </row>
    <row r="7" spans="1:9" x14ac:dyDescent="0.3">
      <c r="A7" s="6">
        <v>6171</v>
      </c>
      <c r="B7" s="7" t="s">
        <v>16</v>
      </c>
      <c r="C7" s="6">
        <v>5169</v>
      </c>
      <c r="D7" s="7" t="s">
        <v>8</v>
      </c>
      <c r="E7" s="6">
        <v>1901</v>
      </c>
      <c r="F7" s="7" t="s">
        <v>308</v>
      </c>
      <c r="G7" s="6"/>
      <c r="H7" s="8">
        <v>1300</v>
      </c>
      <c r="I7" t="str">
        <f t="shared" si="0"/>
        <v>5</v>
      </c>
    </row>
    <row r="8" spans="1:9" x14ac:dyDescent="0.3">
      <c r="A8" s="9">
        <v>21</v>
      </c>
      <c r="B8" s="10"/>
      <c r="C8" s="9"/>
      <c r="D8" s="10"/>
      <c r="E8" s="9"/>
      <c r="F8" s="10"/>
      <c r="G8" s="9"/>
      <c r="H8" s="11">
        <f>SUM(H6:H7)</f>
        <v>1500</v>
      </c>
      <c r="I8" t="str">
        <f t="shared" si="0"/>
        <v/>
      </c>
    </row>
    <row r="9" spans="1:9" x14ac:dyDescent="0.3">
      <c r="A9" s="12" t="s">
        <v>17</v>
      </c>
      <c r="B9" s="13" t="s">
        <v>14</v>
      </c>
      <c r="C9" s="12"/>
      <c r="D9" s="13"/>
      <c r="E9" s="12"/>
      <c r="F9" s="13"/>
      <c r="G9" s="12"/>
      <c r="H9" s="14">
        <f>H5</f>
        <v>2100</v>
      </c>
      <c r="I9" t="str">
        <f t="shared" si="0"/>
        <v/>
      </c>
    </row>
    <row r="10" spans="1:9" x14ac:dyDescent="0.3">
      <c r="A10" s="12" t="s">
        <v>18</v>
      </c>
      <c r="B10" s="13" t="s">
        <v>14</v>
      </c>
      <c r="C10" s="12"/>
      <c r="D10" s="13"/>
      <c r="E10" s="12"/>
      <c r="F10" s="13"/>
      <c r="G10" s="12"/>
      <c r="H10" s="14">
        <f>H8</f>
        <v>1500</v>
      </c>
      <c r="I10" t="str">
        <f t="shared" si="0"/>
        <v/>
      </c>
    </row>
    <row r="11" spans="1:9" x14ac:dyDescent="0.3">
      <c r="A11" s="12" t="s">
        <v>19</v>
      </c>
      <c r="B11" s="13" t="s">
        <v>14</v>
      </c>
      <c r="C11" s="12"/>
      <c r="D11" s="13"/>
      <c r="E11" s="12"/>
      <c r="F11" s="13"/>
      <c r="G11" s="12"/>
      <c r="H11" s="14">
        <f>H9-H10</f>
        <v>600</v>
      </c>
      <c r="I11" t="str">
        <f t="shared" si="0"/>
        <v/>
      </c>
    </row>
    <row r="12" spans="1:9" ht="18.45" customHeight="1" x14ac:dyDescent="0.3">
      <c r="A12" s="46" t="s">
        <v>240</v>
      </c>
      <c r="B12" s="46"/>
      <c r="C12" s="46"/>
      <c r="D12" s="46"/>
      <c r="E12" s="46"/>
      <c r="F12" s="46"/>
      <c r="G12" s="46"/>
      <c r="H12" s="46"/>
      <c r="I12" t="str">
        <f t="shared" si="0"/>
        <v/>
      </c>
    </row>
    <row r="13" spans="1:9" x14ac:dyDescent="0.3">
      <c r="A13" s="6"/>
      <c r="B13" s="7"/>
      <c r="C13" s="6">
        <v>1334</v>
      </c>
      <c r="D13" s="7" t="s">
        <v>21</v>
      </c>
      <c r="E13" s="6"/>
      <c r="F13" s="7"/>
      <c r="G13" s="6"/>
      <c r="H13" s="8">
        <v>10</v>
      </c>
      <c r="I13" t="str">
        <f t="shared" si="0"/>
        <v>1</v>
      </c>
    </row>
    <row r="14" spans="1:9" x14ac:dyDescent="0.3">
      <c r="A14" s="6"/>
      <c r="B14" s="7"/>
      <c r="C14" s="6">
        <v>1361</v>
      </c>
      <c r="D14" s="7" t="s">
        <v>6</v>
      </c>
      <c r="E14" s="6"/>
      <c r="F14" s="7"/>
      <c r="G14" s="6"/>
      <c r="H14" s="8">
        <v>100</v>
      </c>
      <c r="I14" t="str">
        <f t="shared" si="0"/>
        <v>1</v>
      </c>
    </row>
    <row r="15" spans="1:9" x14ac:dyDescent="0.3">
      <c r="A15" s="6">
        <v>3722</v>
      </c>
      <c r="B15" s="7" t="s">
        <v>22</v>
      </c>
      <c r="C15" s="6">
        <v>2111</v>
      </c>
      <c r="D15" s="7" t="s">
        <v>23</v>
      </c>
      <c r="E15" s="6"/>
      <c r="F15" s="7" t="s">
        <v>281</v>
      </c>
      <c r="G15" s="6"/>
      <c r="H15" s="8">
        <v>3400</v>
      </c>
      <c r="I15" t="str">
        <f t="shared" si="0"/>
        <v>2</v>
      </c>
    </row>
    <row r="16" spans="1:9" x14ac:dyDescent="0.3">
      <c r="A16" s="6">
        <v>3722</v>
      </c>
      <c r="B16" s="7" t="s">
        <v>22</v>
      </c>
      <c r="C16" s="6">
        <v>2111</v>
      </c>
      <c r="D16" s="7" t="s">
        <v>23</v>
      </c>
      <c r="E16" s="6">
        <v>3722</v>
      </c>
      <c r="F16" s="7" t="s">
        <v>24</v>
      </c>
      <c r="G16" s="6"/>
      <c r="H16" s="8">
        <v>600</v>
      </c>
      <c r="I16" t="str">
        <f t="shared" si="0"/>
        <v>2</v>
      </c>
    </row>
    <row r="17" spans="1:9" x14ac:dyDescent="0.3">
      <c r="A17" s="6">
        <v>3722</v>
      </c>
      <c r="B17" s="7" t="s">
        <v>22</v>
      </c>
      <c r="C17" s="6">
        <v>2111</v>
      </c>
      <c r="D17" s="7" t="s">
        <v>23</v>
      </c>
      <c r="E17" s="6">
        <v>37221</v>
      </c>
      <c r="F17" s="7" t="s">
        <v>282</v>
      </c>
      <c r="G17" s="6"/>
      <c r="H17" s="8">
        <v>160</v>
      </c>
      <c r="I17" t="str">
        <f t="shared" si="0"/>
        <v>2</v>
      </c>
    </row>
    <row r="18" spans="1:9" x14ac:dyDescent="0.3">
      <c r="A18" s="9"/>
      <c r="B18" s="10"/>
      <c r="C18" s="9"/>
      <c r="D18" s="10"/>
      <c r="E18" s="9"/>
      <c r="F18" s="10"/>
      <c r="G18" s="9"/>
      <c r="H18" s="11">
        <f>SUM(H13:H17)</f>
        <v>4270</v>
      </c>
      <c r="I18" t="str">
        <f t="shared" si="0"/>
        <v/>
      </c>
    </row>
    <row r="19" spans="1:9" x14ac:dyDescent="0.3">
      <c r="A19" s="6">
        <v>1014</v>
      </c>
      <c r="B19" s="7" t="s">
        <v>25</v>
      </c>
      <c r="C19" s="6">
        <v>5169</v>
      </c>
      <c r="D19" s="7" t="s">
        <v>8</v>
      </c>
      <c r="E19" s="6"/>
      <c r="F19" s="7"/>
      <c r="G19" s="6"/>
      <c r="H19" s="8">
        <v>35</v>
      </c>
      <c r="I19" t="str">
        <f t="shared" si="0"/>
        <v>5</v>
      </c>
    </row>
    <row r="20" spans="1:9" x14ac:dyDescent="0.3">
      <c r="A20" s="6">
        <v>3321</v>
      </c>
      <c r="B20" s="7" t="s">
        <v>26</v>
      </c>
      <c r="C20" s="6">
        <v>5169</v>
      </c>
      <c r="D20" s="7" t="s">
        <v>8</v>
      </c>
      <c r="E20" s="6">
        <v>301</v>
      </c>
      <c r="F20" s="7" t="s">
        <v>27</v>
      </c>
      <c r="G20" s="6"/>
      <c r="H20" s="8">
        <v>5</v>
      </c>
      <c r="I20" t="str">
        <f t="shared" si="0"/>
        <v>5</v>
      </c>
    </row>
    <row r="21" spans="1:9" x14ac:dyDescent="0.3">
      <c r="A21" s="6">
        <v>3721</v>
      </c>
      <c r="B21" s="7" t="s">
        <v>28</v>
      </c>
      <c r="C21" s="6">
        <v>5169</v>
      </c>
      <c r="D21" s="7" t="s">
        <v>8</v>
      </c>
      <c r="E21" s="6"/>
      <c r="F21" s="7" t="s">
        <v>285</v>
      </c>
      <c r="G21" s="6"/>
      <c r="H21" s="8">
        <v>50</v>
      </c>
      <c r="I21" t="str">
        <f t="shared" si="0"/>
        <v>5</v>
      </c>
    </row>
    <row r="22" spans="1:9" x14ac:dyDescent="0.3">
      <c r="A22" s="6">
        <v>3722</v>
      </c>
      <c r="B22" s="7" t="s">
        <v>22</v>
      </c>
      <c r="C22" s="6">
        <v>5169</v>
      </c>
      <c r="D22" s="7" t="s">
        <v>8</v>
      </c>
      <c r="E22" s="6"/>
      <c r="F22" s="7" t="s">
        <v>307</v>
      </c>
      <c r="G22" s="6"/>
      <c r="H22" s="8">
        <v>4810</v>
      </c>
      <c r="I22" t="str">
        <f t="shared" si="0"/>
        <v>5</v>
      </c>
    </row>
    <row r="23" spans="1:9" x14ac:dyDescent="0.3">
      <c r="A23" s="6">
        <v>3744</v>
      </c>
      <c r="B23" s="7" t="s">
        <v>29</v>
      </c>
      <c r="C23" s="6">
        <v>5169</v>
      </c>
      <c r="D23" s="7" t="s">
        <v>8</v>
      </c>
      <c r="E23" s="6">
        <v>305</v>
      </c>
      <c r="F23" s="7" t="s">
        <v>30</v>
      </c>
      <c r="G23" s="6"/>
      <c r="H23" s="8">
        <v>90</v>
      </c>
      <c r="I23" t="str">
        <f t="shared" si="0"/>
        <v>5</v>
      </c>
    </row>
    <row r="24" spans="1:9" x14ac:dyDescent="0.3">
      <c r="A24" s="6">
        <v>3745</v>
      </c>
      <c r="B24" s="7" t="s">
        <v>31</v>
      </c>
      <c r="C24" s="6">
        <v>5169</v>
      </c>
      <c r="D24" s="7" t="s">
        <v>8</v>
      </c>
      <c r="E24" s="6">
        <v>302</v>
      </c>
      <c r="F24" s="7" t="s">
        <v>32</v>
      </c>
      <c r="G24" s="6"/>
      <c r="H24" s="8">
        <v>5</v>
      </c>
      <c r="I24" t="str">
        <f t="shared" si="0"/>
        <v>5</v>
      </c>
    </row>
    <row r="25" spans="1:9" x14ac:dyDescent="0.3">
      <c r="A25" s="6">
        <v>3745</v>
      </c>
      <c r="B25" s="7" t="s">
        <v>31</v>
      </c>
      <c r="C25" s="6">
        <v>5169</v>
      </c>
      <c r="D25" s="7" t="s">
        <v>8</v>
      </c>
      <c r="E25" s="6">
        <v>303</v>
      </c>
      <c r="F25" s="7" t="s">
        <v>33</v>
      </c>
      <c r="G25" s="6"/>
      <c r="H25" s="8">
        <v>100</v>
      </c>
      <c r="I25" t="str">
        <f t="shared" si="0"/>
        <v>5</v>
      </c>
    </row>
    <row r="26" spans="1:9" x14ac:dyDescent="0.3">
      <c r="A26" s="6">
        <v>3745</v>
      </c>
      <c r="B26" s="7" t="s">
        <v>31</v>
      </c>
      <c r="C26" s="6">
        <v>5169</v>
      </c>
      <c r="D26" s="7" t="s">
        <v>8</v>
      </c>
      <c r="E26" s="6">
        <v>308</v>
      </c>
      <c r="F26" s="7" t="s">
        <v>283</v>
      </c>
      <c r="G26" s="6"/>
      <c r="H26" s="8">
        <v>100</v>
      </c>
      <c r="I26" t="str">
        <f t="shared" si="0"/>
        <v>5</v>
      </c>
    </row>
    <row r="27" spans="1:9" x14ac:dyDescent="0.3">
      <c r="A27" s="6">
        <v>3745</v>
      </c>
      <c r="B27" s="7" t="s">
        <v>31</v>
      </c>
      <c r="C27" s="6">
        <v>5171</v>
      </c>
      <c r="D27" s="7" t="s">
        <v>34</v>
      </c>
      <c r="E27" s="6">
        <v>534</v>
      </c>
      <c r="F27" s="7" t="s">
        <v>284</v>
      </c>
      <c r="G27" s="6"/>
      <c r="H27" s="8">
        <v>40</v>
      </c>
      <c r="I27" t="str">
        <f t="shared" si="0"/>
        <v>5</v>
      </c>
    </row>
    <row r="28" spans="1:9" x14ac:dyDescent="0.3">
      <c r="A28" s="6">
        <v>6171</v>
      </c>
      <c r="B28" s="7" t="s">
        <v>16</v>
      </c>
      <c r="C28" s="6">
        <v>5169</v>
      </c>
      <c r="D28" s="7" t="s">
        <v>8</v>
      </c>
      <c r="E28" s="6">
        <v>543</v>
      </c>
      <c r="F28" s="7" t="s">
        <v>35</v>
      </c>
      <c r="G28" s="6"/>
      <c r="H28" s="8">
        <v>80</v>
      </c>
      <c r="I28" t="str">
        <f t="shared" si="0"/>
        <v>5</v>
      </c>
    </row>
    <row r="29" spans="1:9" x14ac:dyDescent="0.3">
      <c r="A29" s="9">
        <v>22</v>
      </c>
      <c r="B29" s="10"/>
      <c r="C29" s="9"/>
      <c r="D29" s="10"/>
      <c r="E29" s="9"/>
      <c r="F29" s="10"/>
      <c r="G29" s="9"/>
      <c r="H29" s="11">
        <f>SUM(H19:H28)</f>
        <v>5315</v>
      </c>
      <c r="I29" t="str">
        <f t="shared" si="0"/>
        <v/>
      </c>
    </row>
    <row r="30" spans="1:9" x14ac:dyDescent="0.3">
      <c r="A30" s="12" t="s">
        <v>17</v>
      </c>
      <c r="B30" s="13" t="s">
        <v>20</v>
      </c>
      <c r="C30" s="12"/>
      <c r="D30" s="13"/>
      <c r="E30" s="12"/>
      <c r="F30" s="13"/>
      <c r="G30" s="12"/>
      <c r="H30" s="14">
        <f>H18</f>
        <v>4270</v>
      </c>
      <c r="I30" t="str">
        <f t="shared" si="0"/>
        <v/>
      </c>
    </row>
    <row r="31" spans="1:9" x14ac:dyDescent="0.3">
      <c r="A31" s="12" t="s">
        <v>18</v>
      </c>
      <c r="B31" s="13" t="s">
        <v>20</v>
      </c>
      <c r="C31" s="12"/>
      <c r="D31" s="13"/>
      <c r="E31" s="12"/>
      <c r="F31" s="13"/>
      <c r="G31" s="12"/>
      <c r="H31" s="14">
        <f>H29</f>
        <v>5315</v>
      </c>
      <c r="I31" t="str">
        <f t="shared" si="0"/>
        <v/>
      </c>
    </row>
    <row r="32" spans="1:9" x14ac:dyDescent="0.3">
      <c r="A32" s="12" t="s">
        <v>19</v>
      </c>
      <c r="B32" s="13" t="s">
        <v>20</v>
      </c>
      <c r="C32" s="12"/>
      <c r="D32" s="13"/>
      <c r="E32" s="12"/>
      <c r="F32" s="13"/>
      <c r="G32" s="12"/>
      <c r="H32" s="14">
        <f>H30-H31</f>
        <v>-1045</v>
      </c>
      <c r="I32" t="str">
        <f t="shared" si="0"/>
        <v/>
      </c>
    </row>
    <row r="33" spans="1:9" ht="18.45" customHeight="1" x14ac:dyDescent="0.3">
      <c r="A33" s="46" t="s">
        <v>241</v>
      </c>
      <c r="B33" s="46"/>
      <c r="C33" s="46"/>
      <c r="D33" s="46"/>
      <c r="E33" s="46"/>
      <c r="F33" s="46"/>
      <c r="G33" s="46"/>
      <c r="H33" s="46"/>
      <c r="I33" t="str">
        <f t="shared" si="0"/>
        <v/>
      </c>
    </row>
    <row r="34" spans="1:9" x14ac:dyDescent="0.3">
      <c r="A34" s="6"/>
      <c r="B34" s="7"/>
      <c r="C34" s="6">
        <v>1361</v>
      </c>
      <c r="D34" s="7" t="s">
        <v>6</v>
      </c>
      <c r="E34" s="6"/>
      <c r="F34" s="7"/>
      <c r="G34" s="6"/>
      <c r="H34" s="8">
        <v>70</v>
      </c>
      <c r="I34" t="str">
        <f t="shared" si="0"/>
        <v>1</v>
      </c>
    </row>
    <row r="35" spans="1:9" x14ac:dyDescent="0.3">
      <c r="A35" s="9" t="s">
        <v>15</v>
      </c>
      <c r="B35" s="10"/>
      <c r="C35" s="9"/>
      <c r="D35" s="10"/>
      <c r="E35" s="9"/>
      <c r="F35" s="10"/>
      <c r="G35" s="9"/>
      <c r="H35" s="11">
        <f>SUM(H34)</f>
        <v>70</v>
      </c>
      <c r="I35" t="str">
        <f t="shared" si="0"/>
        <v/>
      </c>
    </row>
    <row r="36" spans="1:9" x14ac:dyDescent="0.3">
      <c r="A36" s="12" t="s">
        <v>17</v>
      </c>
      <c r="B36" s="13" t="s">
        <v>36</v>
      </c>
      <c r="C36" s="12"/>
      <c r="D36" s="13"/>
      <c r="E36" s="12"/>
      <c r="F36" s="13"/>
      <c r="G36" s="12"/>
      <c r="H36" s="14">
        <f>H35</f>
        <v>70</v>
      </c>
      <c r="I36" t="str">
        <f t="shared" si="0"/>
        <v/>
      </c>
    </row>
    <row r="37" spans="1:9" x14ac:dyDescent="0.3">
      <c r="A37" s="15" t="s">
        <v>17</v>
      </c>
      <c r="B37" s="16" t="s">
        <v>13</v>
      </c>
      <c r="C37" s="15"/>
      <c r="D37" s="16"/>
      <c r="E37" s="15"/>
      <c r="F37" s="16"/>
      <c r="G37" s="15"/>
      <c r="H37" s="17">
        <f>SUM(H9,H30,H36)</f>
        <v>6440</v>
      </c>
      <c r="I37" t="str">
        <f t="shared" si="0"/>
        <v/>
      </c>
    </row>
    <row r="38" spans="1:9" x14ac:dyDescent="0.3">
      <c r="A38" s="15" t="s">
        <v>18</v>
      </c>
      <c r="B38" s="16" t="s">
        <v>13</v>
      </c>
      <c r="C38" s="15"/>
      <c r="D38" s="16"/>
      <c r="E38" s="15"/>
      <c r="F38" s="16"/>
      <c r="G38" s="15"/>
      <c r="H38" s="17">
        <f>SUM(H10,H31)</f>
        <v>6815</v>
      </c>
      <c r="I38" t="str">
        <f t="shared" si="0"/>
        <v/>
      </c>
    </row>
    <row r="39" spans="1:9" x14ac:dyDescent="0.3">
      <c r="A39" s="15" t="s">
        <v>19</v>
      </c>
      <c r="B39" s="16" t="s">
        <v>13</v>
      </c>
      <c r="C39" s="15"/>
      <c r="D39" s="16"/>
      <c r="E39" s="15"/>
      <c r="F39" s="16"/>
      <c r="G39" s="15"/>
      <c r="H39" s="17">
        <f>H37-H38</f>
        <v>-375</v>
      </c>
      <c r="I39" t="str">
        <f t="shared" si="0"/>
        <v/>
      </c>
    </row>
  </sheetData>
  <mergeCells count="4">
    <mergeCell ref="A2:H2"/>
    <mergeCell ref="A3:H3"/>
    <mergeCell ref="A12:H12"/>
    <mergeCell ref="A33:H33"/>
  </mergeCells>
  <pageMargins left="0.19685039369791668" right="0.19685039369791668" top="0.19685039369791668" bottom="0.39370078739583336" header="0.19685039369791668" footer="0.19685039369791668"/>
  <pageSetup paperSize="9" scale="81" fitToHeight="0" orientation="landscape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46" zoomScaleNormal="100" workbookViewId="0">
      <selection activeCell="M69" sqref="M69"/>
    </sheetView>
  </sheetViews>
  <sheetFormatPr defaultRowHeight="15.6" x14ac:dyDescent="0.3"/>
  <cols>
    <col min="1" max="1" width="5.8984375" style="1" customWidth="1"/>
    <col min="2" max="2" width="36.3984375" style="2" customWidth="1"/>
    <col min="3" max="3" width="6.19921875" style="1" customWidth="1"/>
    <col min="4" max="4" width="34.19921875" style="2" customWidth="1"/>
    <col min="5" max="5" width="7.5" style="1" customWidth="1"/>
    <col min="6" max="6" width="42.3984375" style="2" customWidth="1"/>
    <col min="7" max="7" width="7.3984375" style="1" customWidth="1"/>
    <col min="8" max="8" width="15.09765625" style="3" customWidth="1"/>
    <col min="9" max="9" width="8.69921875" hidden="1" customWidth="1"/>
    <col min="13" max="13" width="32.19921875" bestFit="1" customWidth="1"/>
  </cols>
  <sheetData>
    <row r="1" spans="1:14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14" ht="18.45" customHeight="1" x14ac:dyDescent="0.3">
      <c r="A2" s="45" t="s">
        <v>242</v>
      </c>
      <c r="B2" s="45"/>
      <c r="C2" s="45"/>
      <c r="D2" s="45"/>
      <c r="E2" s="45"/>
      <c r="F2" s="45"/>
      <c r="G2" s="45"/>
      <c r="H2" s="45"/>
      <c r="I2" t="str">
        <f>LEFT(C2,1)</f>
        <v/>
      </c>
    </row>
    <row r="3" spans="1:14" ht="18.45" customHeight="1" x14ac:dyDescent="0.3">
      <c r="A3" s="46" t="s">
        <v>243</v>
      </c>
      <c r="B3" s="46"/>
      <c r="C3" s="46"/>
      <c r="D3" s="46"/>
      <c r="E3" s="46"/>
      <c r="F3" s="46"/>
      <c r="G3" s="46"/>
      <c r="H3" s="46"/>
      <c r="I3" t="str">
        <f t="shared" ref="I3:I71" si="0">LEFT(C3,1)</f>
        <v/>
      </c>
    </row>
    <row r="4" spans="1:14" x14ac:dyDescent="0.3">
      <c r="A4" s="9"/>
      <c r="B4" s="10"/>
      <c r="C4" s="9"/>
      <c r="D4" s="10"/>
      <c r="E4" s="9"/>
      <c r="F4" s="10"/>
      <c r="G4" s="9"/>
      <c r="H4" s="11"/>
      <c r="I4" t="str">
        <f t="shared" si="0"/>
        <v/>
      </c>
    </row>
    <row r="5" spans="1:14" x14ac:dyDescent="0.3">
      <c r="A5" s="6">
        <v>3639</v>
      </c>
      <c r="B5" s="7" t="s">
        <v>39</v>
      </c>
      <c r="C5" s="6">
        <v>5331</v>
      </c>
      <c r="D5" s="7" t="s">
        <v>40</v>
      </c>
      <c r="E5" s="6">
        <v>3639</v>
      </c>
      <c r="F5" s="32" t="s">
        <v>344</v>
      </c>
      <c r="G5" s="6"/>
      <c r="H5" s="8">
        <v>15500</v>
      </c>
      <c r="I5" t="str">
        <f t="shared" si="0"/>
        <v>5</v>
      </c>
    </row>
    <row r="6" spans="1:14" x14ac:dyDescent="0.3">
      <c r="A6" s="6">
        <v>3639</v>
      </c>
      <c r="B6" s="7" t="s">
        <v>39</v>
      </c>
      <c r="C6" s="6">
        <v>6351</v>
      </c>
      <c r="D6" s="7" t="s">
        <v>41</v>
      </c>
      <c r="E6" s="6">
        <v>36397</v>
      </c>
      <c r="F6" s="32" t="s">
        <v>339</v>
      </c>
      <c r="G6" s="6"/>
      <c r="H6" s="8">
        <v>200</v>
      </c>
      <c r="I6" t="str">
        <f t="shared" si="0"/>
        <v>6</v>
      </c>
    </row>
    <row r="7" spans="1:14" x14ac:dyDescent="0.3">
      <c r="A7" s="6">
        <v>3639</v>
      </c>
      <c r="B7" s="7" t="s">
        <v>39</v>
      </c>
      <c r="C7" s="6">
        <v>6351</v>
      </c>
      <c r="D7" s="7" t="s">
        <v>41</v>
      </c>
      <c r="E7" s="6">
        <v>36399</v>
      </c>
      <c r="F7" s="32" t="s">
        <v>340</v>
      </c>
      <c r="G7" s="6"/>
      <c r="H7" s="8">
        <v>572.1</v>
      </c>
      <c r="I7" t="str">
        <f t="shared" si="0"/>
        <v>6</v>
      </c>
    </row>
    <row r="8" spans="1:14" x14ac:dyDescent="0.3">
      <c r="A8" s="6">
        <v>3639</v>
      </c>
      <c r="B8" s="7" t="s">
        <v>39</v>
      </c>
      <c r="C8" s="6">
        <v>6351</v>
      </c>
      <c r="D8" s="7" t="s">
        <v>41</v>
      </c>
      <c r="E8" s="6">
        <v>36391</v>
      </c>
      <c r="F8" s="7" t="s">
        <v>337</v>
      </c>
      <c r="G8" s="6"/>
      <c r="H8" s="8">
        <v>500</v>
      </c>
      <c r="I8" s="34" t="str">
        <f t="shared" si="0"/>
        <v>6</v>
      </c>
    </row>
    <row r="9" spans="1:14" x14ac:dyDescent="0.3">
      <c r="A9" s="9"/>
      <c r="B9" s="10"/>
      <c r="C9" s="9"/>
      <c r="D9" s="10"/>
      <c r="E9" s="9"/>
      <c r="F9" s="10"/>
      <c r="G9" s="9"/>
      <c r="H9" s="11">
        <f>SUM(H5:H8)</f>
        <v>16772.099999999999</v>
      </c>
      <c r="I9" t="str">
        <f t="shared" si="0"/>
        <v/>
      </c>
      <c r="J9" s="30"/>
      <c r="L9" s="35"/>
      <c r="M9" s="36"/>
      <c r="N9" s="35"/>
    </row>
    <row r="10" spans="1:14" x14ac:dyDescent="0.3">
      <c r="A10" s="12" t="s">
        <v>42</v>
      </c>
      <c r="B10" s="13" t="s">
        <v>38</v>
      </c>
      <c r="C10" s="12"/>
      <c r="D10" s="13"/>
      <c r="E10" s="12"/>
      <c r="F10" s="13"/>
      <c r="G10" s="12"/>
      <c r="H10" s="14">
        <f>H4</f>
        <v>0</v>
      </c>
      <c r="I10" t="str">
        <f t="shared" si="0"/>
        <v/>
      </c>
    </row>
    <row r="11" spans="1:14" x14ac:dyDescent="0.3">
      <c r="A11" s="12" t="s">
        <v>43</v>
      </c>
      <c r="B11" s="13" t="s">
        <v>38</v>
      </c>
      <c r="C11" s="12"/>
      <c r="D11" s="13"/>
      <c r="E11" s="12"/>
      <c r="F11" s="13"/>
      <c r="G11" s="12"/>
      <c r="H11" s="14">
        <f>H9</f>
        <v>16772.099999999999</v>
      </c>
      <c r="I11" t="str">
        <f t="shared" si="0"/>
        <v/>
      </c>
    </row>
    <row r="12" spans="1:14" x14ac:dyDescent="0.3">
      <c r="A12" s="12" t="s">
        <v>44</v>
      </c>
      <c r="B12" s="13" t="s">
        <v>38</v>
      </c>
      <c r="C12" s="12"/>
      <c r="D12" s="13"/>
      <c r="E12" s="12"/>
      <c r="F12" s="13"/>
      <c r="G12" s="12"/>
      <c r="H12" s="14">
        <f>H10-H11</f>
        <v>-16772.099999999999</v>
      </c>
      <c r="I12" t="str">
        <f t="shared" si="0"/>
        <v/>
      </c>
    </row>
    <row r="13" spans="1:14" ht="18.45" customHeight="1" x14ac:dyDescent="0.3">
      <c r="A13" s="46" t="s">
        <v>244</v>
      </c>
      <c r="B13" s="46"/>
      <c r="C13" s="46"/>
      <c r="D13" s="46"/>
      <c r="E13" s="46"/>
      <c r="F13" s="46"/>
      <c r="G13" s="46"/>
      <c r="H13" s="46"/>
      <c r="I13" t="str">
        <f t="shared" si="0"/>
        <v/>
      </c>
    </row>
    <row r="14" spans="1:14" x14ac:dyDescent="0.3">
      <c r="A14" s="6">
        <v>3315</v>
      </c>
      <c r="B14" s="7" t="s">
        <v>46</v>
      </c>
      <c r="C14" s="6">
        <v>2111</v>
      </c>
      <c r="D14" s="7" t="s">
        <v>23</v>
      </c>
      <c r="E14" s="6">
        <v>1601</v>
      </c>
      <c r="F14" s="32" t="s">
        <v>294</v>
      </c>
      <c r="G14" s="6"/>
      <c r="H14" s="8">
        <v>995</v>
      </c>
      <c r="I14" t="str">
        <f t="shared" si="0"/>
        <v>2</v>
      </c>
    </row>
    <row r="15" spans="1:14" x14ac:dyDescent="0.3">
      <c r="A15" s="9"/>
      <c r="B15" s="10"/>
      <c r="C15" s="9"/>
      <c r="D15" s="10"/>
      <c r="E15" s="9"/>
      <c r="F15" s="10"/>
      <c r="G15" s="9"/>
      <c r="H15" s="11">
        <f>SUM(H14)</f>
        <v>995</v>
      </c>
      <c r="I15" t="str">
        <f t="shared" si="0"/>
        <v/>
      </c>
    </row>
    <row r="16" spans="1:14" x14ac:dyDescent="0.3">
      <c r="A16" s="6">
        <v>3315</v>
      </c>
      <c r="B16" s="7" t="s">
        <v>46</v>
      </c>
      <c r="C16" s="6">
        <v>5331</v>
      </c>
      <c r="D16" s="7" t="s">
        <v>40</v>
      </c>
      <c r="E16" s="6">
        <v>1601</v>
      </c>
      <c r="F16" s="32" t="s">
        <v>345</v>
      </c>
      <c r="G16" s="6"/>
      <c r="H16" s="8">
        <v>6329.2</v>
      </c>
      <c r="I16" t="str">
        <f t="shared" si="0"/>
        <v>5</v>
      </c>
    </row>
    <row r="17" spans="1:10" x14ac:dyDescent="0.3">
      <c r="A17" s="6">
        <v>3315</v>
      </c>
      <c r="B17" s="7" t="s">
        <v>46</v>
      </c>
      <c r="C17" s="6">
        <v>5331</v>
      </c>
      <c r="D17" s="7" t="s">
        <v>40</v>
      </c>
      <c r="E17" s="6">
        <v>16011</v>
      </c>
      <c r="F17" s="7" t="s">
        <v>47</v>
      </c>
      <c r="G17" s="6"/>
      <c r="H17" s="8">
        <v>2081.6999999999998</v>
      </c>
      <c r="I17" t="str">
        <f t="shared" si="0"/>
        <v>5</v>
      </c>
    </row>
    <row r="18" spans="1:10" x14ac:dyDescent="0.3">
      <c r="A18" s="6">
        <v>3315</v>
      </c>
      <c r="B18" s="7" t="s">
        <v>46</v>
      </c>
      <c r="C18" s="6">
        <v>5331</v>
      </c>
      <c r="D18" s="7" t="s">
        <v>40</v>
      </c>
      <c r="E18" s="6">
        <v>16012</v>
      </c>
      <c r="F18" s="7" t="s">
        <v>296</v>
      </c>
      <c r="G18" s="6"/>
      <c r="H18" s="8">
        <v>431</v>
      </c>
      <c r="I18" t="str">
        <f t="shared" si="0"/>
        <v>5</v>
      </c>
      <c r="J18" s="30"/>
    </row>
    <row r="19" spans="1:10" x14ac:dyDescent="0.3">
      <c r="A19" s="6">
        <v>3315</v>
      </c>
      <c r="B19" s="7" t="s">
        <v>46</v>
      </c>
      <c r="C19" s="6">
        <v>5331</v>
      </c>
      <c r="D19" s="7" t="s">
        <v>40</v>
      </c>
      <c r="E19" s="6">
        <v>16013</v>
      </c>
      <c r="F19" s="32" t="s">
        <v>295</v>
      </c>
      <c r="G19" s="6"/>
      <c r="H19" s="8">
        <v>995</v>
      </c>
      <c r="I19" t="str">
        <f t="shared" si="0"/>
        <v>5</v>
      </c>
    </row>
    <row r="20" spans="1:10" x14ac:dyDescent="0.3">
      <c r="A20" s="6">
        <v>3315</v>
      </c>
      <c r="B20" s="7" t="s">
        <v>46</v>
      </c>
      <c r="C20" s="6">
        <v>5331</v>
      </c>
      <c r="D20" s="7" t="s">
        <v>40</v>
      </c>
      <c r="E20" s="6">
        <v>16021</v>
      </c>
      <c r="F20" s="7" t="s">
        <v>48</v>
      </c>
      <c r="G20" s="6"/>
      <c r="H20" s="8">
        <v>600</v>
      </c>
      <c r="I20" t="str">
        <f t="shared" si="0"/>
        <v>5</v>
      </c>
    </row>
    <row r="21" spans="1:10" x14ac:dyDescent="0.3">
      <c r="A21" s="6">
        <v>3315</v>
      </c>
      <c r="B21" s="7" t="s">
        <v>46</v>
      </c>
      <c r="C21" s="6">
        <v>6351</v>
      </c>
      <c r="D21" s="7" t="s">
        <v>338</v>
      </c>
      <c r="E21" s="6">
        <v>16014</v>
      </c>
      <c r="F21" s="32" t="s">
        <v>342</v>
      </c>
      <c r="G21" s="6"/>
      <c r="H21" s="8">
        <v>200</v>
      </c>
      <c r="I21" t="str">
        <f t="shared" si="0"/>
        <v>6</v>
      </c>
    </row>
    <row r="22" spans="1:10" x14ac:dyDescent="0.3">
      <c r="A22" s="6">
        <v>3315</v>
      </c>
      <c r="B22" s="7" t="s">
        <v>46</v>
      </c>
      <c r="C22" s="6">
        <v>5331</v>
      </c>
      <c r="D22" s="7" t="s">
        <v>40</v>
      </c>
      <c r="E22" s="6">
        <v>33192</v>
      </c>
      <c r="F22" s="32" t="s">
        <v>347</v>
      </c>
      <c r="G22" s="6"/>
      <c r="H22" s="8">
        <v>70</v>
      </c>
      <c r="I22" t="str">
        <f t="shared" si="0"/>
        <v>5</v>
      </c>
    </row>
    <row r="23" spans="1:10" x14ac:dyDescent="0.3">
      <c r="A23" s="6">
        <v>3315</v>
      </c>
      <c r="B23" s="7" t="s">
        <v>46</v>
      </c>
      <c r="C23" s="6">
        <v>5331</v>
      </c>
      <c r="D23" s="7" t="s">
        <v>40</v>
      </c>
      <c r="E23" s="6">
        <v>33191</v>
      </c>
      <c r="F23" s="32" t="s">
        <v>348</v>
      </c>
      <c r="G23" s="6"/>
      <c r="H23" s="8">
        <v>250</v>
      </c>
      <c r="I23" t="str">
        <f t="shared" si="0"/>
        <v>5</v>
      </c>
    </row>
    <row r="24" spans="1:10" x14ac:dyDescent="0.3">
      <c r="A24" s="6">
        <v>3315</v>
      </c>
      <c r="B24" s="7" t="s">
        <v>46</v>
      </c>
      <c r="C24" s="6">
        <v>5331</v>
      </c>
      <c r="D24" s="7" t="s">
        <v>40</v>
      </c>
      <c r="E24" s="6">
        <v>33991</v>
      </c>
      <c r="F24" s="32" t="s">
        <v>349</v>
      </c>
      <c r="G24" s="6"/>
      <c r="H24" s="8">
        <v>250</v>
      </c>
      <c r="I24" t="str">
        <f t="shared" si="0"/>
        <v>5</v>
      </c>
    </row>
    <row r="25" spans="1:10" x14ac:dyDescent="0.3">
      <c r="A25" s="6">
        <v>3315</v>
      </c>
      <c r="B25" s="7" t="s">
        <v>46</v>
      </c>
      <c r="C25" s="6">
        <v>5331</v>
      </c>
      <c r="D25" s="7" t="s">
        <v>40</v>
      </c>
      <c r="E25" s="6">
        <v>16022</v>
      </c>
      <c r="F25" s="7" t="s">
        <v>49</v>
      </c>
      <c r="G25" s="6"/>
      <c r="H25" s="8">
        <v>50</v>
      </c>
      <c r="I25" t="str">
        <f t="shared" si="0"/>
        <v>5</v>
      </c>
    </row>
    <row r="26" spans="1:10" x14ac:dyDescent="0.3">
      <c r="A26" s="6">
        <v>3392</v>
      </c>
      <c r="B26" s="7" t="s">
        <v>50</v>
      </c>
      <c r="C26" s="6">
        <v>5331</v>
      </c>
      <c r="D26" s="7" t="s">
        <v>40</v>
      </c>
      <c r="E26" s="6">
        <v>33921</v>
      </c>
      <c r="F26" s="32" t="s">
        <v>341</v>
      </c>
      <c r="G26" s="6"/>
      <c r="H26" s="8">
        <v>894.7</v>
      </c>
      <c r="I26" t="str">
        <f t="shared" si="0"/>
        <v>5</v>
      </c>
    </row>
    <row r="27" spans="1:10" x14ac:dyDescent="0.3">
      <c r="A27" s="9"/>
      <c r="B27" s="10"/>
      <c r="C27" s="9"/>
      <c r="D27" s="10"/>
      <c r="E27" s="9"/>
      <c r="F27" s="10"/>
      <c r="G27" s="9"/>
      <c r="H27" s="11">
        <f>SUM(H16:H26)</f>
        <v>12151.6</v>
      </c>
      <c r="I27" t="str">
        <f t="shared" si="0"/>
        <v/>
      </c>
    </row>
    <row r="28" spans="1:10" x14ac:dyDescent="0.3">
      <c r="A28" s="12" t="s">
        <v>42</v>
      </c>
      <c r="B28" s="13" t="s">
        <v>45</v>
      </c>
      <c r="C28" s="12"/>
      <c r="D28" s="13"/>
      <c r="E28" s="12"/>
      <c r="F28" s="13"/>
      <c r="G28" s="12"/>
      <c r="H28" s="14">
        <f>H15</f>
        <v>995</v>
      </c>
      <c r="I28" t="str">
        <f t="shared" si="0"/>
        <v/>
      </c>
    </row>
    <row r="29" spans="1:10" x14ac:dyDescent="0.3">
      <c r="A29" s="12" t="s">
        <v>43</v>
      </c>
      <c r="B29" s="13" t="s">
        <v>45</v>
      </c>
      <c r="C29" s="12"/>
      <c r="D29" s="13"/>
      <c r="E29" s="12"/>
      <c r="F29" s="13"/>
      <c r="G29" s="12"/>
      <c r="H29" s="14">
        <f>H27</f>
        <v>12151.6</v>
      </c>
      <c r="I29" t="str">
        <f t="shared" si="0"/>
        <v/>
      </c>
    </row>
    <row r="30" spans="1:10" x14ac:dyDescent="0.3">
      <c r="A30" s="12" t="s">
        <v>44</v>
      </c>
      <c r="B30" s="13" t="s">
        <v>45</v>
      </c>
      <c r="C30" s="12"/>
      <c r="D30" s="13"/>
      <c r="E30" s="12"/>
      <c r="F30" s="13"/>
      <c r="G30" s="12"/>
      <c r="H30" s="14">
        <f>H28-H29</f>
        <v>-11156.6</v>
      </c>
      <c r="I30" t="str">
        <f t="shared" si="0"/>
        <v/>
      </c>
    </row>
    <row r="31" spans="1:10" ht="18.45" customHeight="1" x14ac:dyDescent="0.3">
      <c r="A31" s="46" t="s">
        <v>245</v>
      </c>
      <c r="B31" s="46"/>
      <c r="C31" s="46"/>
      <c r="D31" s="46"/>
      <c r="E31" s="46"/>
      <c r="F31" s="46"/>
      <c r="G31" s="46"/>
      <c r="H31" s="46"/>
      <c r="I31" t="str">
        <f t="shared" si="0"/>
        <v/>
      </c>
    </row>
    <row r="32" spans="1:10" x14ac:dyDescent="0.3">
      <c r="A32" s="6">
        <v>3111</v>
      </c>
      <c r="B32" s="7" t="s">
        <v>52</v>
      </c>
      <c r="C32" s="6">
        <v>5331</v>
      </c>
      <c r="D32" s="7" t="s">
        <v>40</v>
      </c>
      <c r="E32" s="6">
        <v>1401</v>
      </c>
      <c r="F32" s="7" t="s">
        <v>297</v>
      </c>
      <c r="G32" s="6"/>
      <c r="H32" s="8">
        <v>1348</v>
      </c>
      <c r="I32" t="str">
        <f t="shared" si="0"/>
        <v>5</v>
      </c>
    </row>
    <row r="33" spans="1:10" x14ac:dyDescent="0.3">
      <c r="A33" s="6">
        <v>3113</v>
      </c>
      <c r="B33" s="7" t="s">
        <v>53</v>
      </c>
      <c r="C33" s="6">
        <v>5331</v>
      </c>
      <c r="D33" s="7" t="s">
        <v>40</v>
      </c>
      <c r="E33" s="6">
        <v>1405</v>
      </c>
      <c r="F33" s="7" t="s">
        <v>298</v>
      </c>
      <c r="G33" s="6"/>
      <c r="H33" s="8">
        <v>1750</v>
      </c>
      <c r="I33" t="str">
        <f t="shared" si="0"/>
        <v>5</v>
      </c>
    </row>
    <row r="34" spans="1:10" x14ac:dyDescent="0.3">
      <c r="A34" s="6">
        <v>3113</v>
      </c>
      <c r="B34" s="7" t="s">
        <v>53</v>
      </c>
      <c r="C34" s="6">
        <v>5331</v>
      </c>
      <c r="D34" s="7" t="s">
        <v>40</v>
      </c>
      <c r="E34" s="6">
        <v>1406</v>
      </c>
      <c r="F34" s="7" t="s">
        <v>299</v>
      </c>
      <c r="G34" s="6"/>
      <c r="H34" s="8">
        <v>2876.8</v>
      </c>
      <c r="I34" t="str">
        <f t="shared" si="0"/>
        <v>5</v>
      </c>
      <c r="J34" s="30"/>
    </row>
    <row r="35" spans="1:10" x14ac:dyDescent="0.3">
      <c r="A35" s="37">
        <v>3113</v>
      </c>
      <c r="B35" s="38" t="s">
        <v>53</v>
      </c>
      <c r="C35" s="37">
        <v>5331</v>
      </c>
      <c r="D35" s="38" t="s">
        <v>40</v>
      </c>
      <c r="E35" s="37">
        <v>14062</v>
      </c>
      <c r="F35" s="38" t="s">
        <v>305</v>
      </c>
      <c r="G35" s="37"/>
      <c r="H35" s="33">
        <v>150</v>
      </c>
      <c r="I35" t="str">
        <f t="shared" si="0"/>
        <v>5</v>
      </c>
    </row>
    <row r="36" spans="1:10" x14ac:dyDescent="0.3">
      <c r="A36" s="6">
        <v>3113</v>
      </c>
      <c r="B36" s="7" t="s">
        <v>53</v>
      </c>
      <c r="C36" s="6">
        <v>5331</v>
      </c>
      <c r="D36" s="7" t="s">
        <v>40</v>
      </c>
      <c r="E36" s="6">
        <v>14061</v>
      </c>
      <c r="F36" s="7" t="s">
        <v>306</v>
      </c>
      <c r="G36" s="6"/>
      <c r="H36" s="8">
        <v>250</v>
      </c>
      <c r="I36" t="str">
        <f t="shared" si="0"/>
        <v>5</v>
      </c>
    </row>
    <row r="37" spans="1:10" x14ac:dyDescent="0.3">
      <c r="A37" s="6">
        <v>3141</v>
      </c>
      <c r="B37" s="7" t="s">
        <v>54</v>
      </c>
      <c r="C37" s="6">
        <v>5331</v>
      </c>
      <c r="D37" s="7" t="s">
        <v>40</v>
      </c>
      <c r="E37" s="6">
        <v>1406</v>
      </c>
      <c r="F37" s="7" t="s">
        <v>300</v>
      </c>
      <c r="G37" s="6"/>
      <c r="H37" s="8">
        <v>1136</v>
      </c>
      <c r="I37" t="str">
        <f t="shared" si="0"/>
        <v>5</v>
      </c>
    </row>
    <row r="38" spans="1:10" x14ac:dyDescent="0.3">
      <c r="A38" s="6">
        <v>3231</v>
      </c>
      <c r="B38" s="7" t="s">
        <v>55</v>
      </c>
      <c r="C38" s="6">
        <v>5331</v>
      </c>
      <c r="D38" s="7" t="s">
        <v>40</v>
      </c>
      <c r="E38" s="6">
        <v>1407</v>
      </c>
      <c r="F38" s="7" t="s">
        <v>56</v>
      </c>
      <c r="G38" s="6"/>
      <c r="H38" s="8">
        <v>300</v>
      </c>
      <c r="I38" t="str">
        <f t="shared" si="0"/>
        <v>5</v>
      </c>
    </row>
    <row r="39" spans="1:10" x14ac:dyDescent="0.3">
      <c r="A39" s="9"/>
      <c r="B39" s="10"/>
      <c r="C39" s="9"/>
      <c r="D39" s="10"/>
      <c r="E39" s="9"/>
      <c r="F39" s="10"/>
      <c r="G39" s="9"/>
      <c r="H39" s="11">
        <f>SUM(H32:H38)</f>
        <v>7810.8</v>
      </c>
      <c r="I39" t="str">
        <f t="shared" si="0"/>
        <v/>
      </c>
      <c r="J39" s="30"/>
    </row>
    <row r="40" spans="1:10" x14ac:dyDescent="0.3">
      <c r="A40" s="12" t="s">
        <v>43</v>
      </c>
      <c r="B40" s="13" t="s">
        <v>51</v>
      </c>
      <c r="C40" s="12"/>
      <c r="D40" s="13"/>
      <c r="E40" s="12"/>
      <c r="F40" s="13"/>
      <c r="G40" s="12"/>
      <c r="H40" s="14">
        <f>H39</f>
        <v>7810.8</v>
      </c>
      <c r="I40" t="str">
        <f t="shared" si="0"/>
        <v/>
      </c>
    </row>
    <row r="41" spans="1:10" ht="18.45" customHeight="1" x14ac:dyDescent="0.3">
      <c r="A41" s="46" t="s">
        <v>246</v>
      </c>
      <c r="B41" s="46"/>
      <c r="C41" s="46"/>
      <c r="D41" s="46"/>
      <c r="E41" s="46"/>
      <c r="F41" s="46"/>
      <c r="G41" s="46"/>
      <c r="H41" s="46"/>
      <c r="I41" t="str">
        <f t="shared" si="0"/>
        <v/>
      </c>
    </row>
    <row r="42" spans="1:10" x14ac:dyDescent="0.3">
      <c r="A42" s="6"/>
      <c r="B42" s="7"/>
      <c r="C42" s="6">
        <v>4112</v>
      </c>
      <c r="D42" s="7" t="s">
        <v>58</v>
      </c>
      <c r="E42" s="6"/>
      <c r="F42" s="7"/>
      <c r="G42" s="6"/>
      <c r="H42" s="8">
        <v>18705.5</v>
      </c>
      <c r="I42" t="str">
        <f t="shared" si="0"/>
        <v>4</v>
      </c>
    </row>
    <row r="43" spans="1:10" x14ac:dyDescent="0.3">
      <c r="A43" s="9"/>
      <c r="B43" s="10"/>
      <c r="C43" s="9"/>
      <c r="D43" s="10"/>
      <c r="E43" s="9"/>
      <c r="F43" s="10"/>
      <c r="G43" s="9"/>
      <c r="H43" s="11">
        <f>SUM(H42)</f>
        <v>18705.5</v>
      </c>
      <c r="I43" t="str">
        <f t="shared" si="0"/>
        <v/>
      </c>
    </row>
    <row r="44" spans="1:10" x14ac:dyDescent="0.3">
      <c r="A44" s="12" t="s">
        <v>42</v>
      </c>
      <c r="B44" s="13" t="s">
        <v>57</v>
      </c>
      <c r="C44" s="12"/>
      <c r="D44" s="13"/>
      <c r="E44" s="12"/>
      <c r="F44" s="13"/>
      <c r="G44" s="12"/>
      <c r="H44" s="14">
        <f>H43</f>
        <v>18705.5</v>
      </c>
      <c r="I44" t="str">
        <f t="shared" si="0"/>
        <v/>
      </c>
    </row>
    <row r="45" spans="1:10" ht="18.45" customHeight="1" x14ac:dyDescent="0.3">
      <c r="A45" s="46" t="s">
        <v>247</v>
      </c>
      <c r="B45" s="46"/>
      <c r="C45" s="46"/>
      <c r="D45" s="46"/>
      <c r="E45" s="46"/>
      <c r="F45" s="46"/>
      <c r="G45" s="46"/>
      <c r="H45" s="46"/>
      <c r="I45" t="str">
        <f t="shared" si="0"/>
        <v/>
      </c>
    </row>
    <row r="46" spans="1:10" x14ac:dyDescent="0.3">
      <c r="A46" s="6"/>
      <c r="B46" s="7"/>
      <c r="C46" s="6">
        <v>8115</v>
      </c>
      <c r="D46" s="7" t="s">
        <v>60</v>
      </c>
      <c r="E46" s="6"/>
      <c r="F46" s="7"/>
      <c r="G46" s="6"/>
      <c r="H46" s="8">
        <v>37168.699999999997</v>
      </c>
      <c r="I46" t="str">
        <f t="shared" si="0"/>
        <v>8</v>
      </c>
    </row>
    <row r="47" spans="1:10" x14ac:dyDescent="0.3">
      <c r="A47" s="6"/>
      <c r="B47" s="7"/>
      <c r="C47" s="6">
        <v>8124</v>
      </c>
      <c r="D47" s="7" t="s">
        <v>61</v>
      </c>
      <c r="E47" s="6"/>
      <c r="F47" s="7" t="s">
        <v>301</v>
      </c>
      <c r="G47" s="6"/>
      <c r="H47" s="8">
        <v>-25</v>
      </c>
      <c r="I47" t="str">
        <f t="shared" si="0"/>
        <v>8</v>
      </c>
    </row>
    <row r="48" spans="1:10" x14ac:dyDescent="0.3">
      <c r="A48" s="6"/>
      <c r="B48" s="7"/>
      <c r="C48" s="6">
        <v>8124</v>
      </c>
      <c r="D48" s="7" t="s">
        <v>61</v>
      </c>
      <c r="E48" s="6">
        <v>126</v>
      </c>
      <c r="F48" s="7" t="s">
        <v>62</v>
      </c>
      <c r="G48" s="6"/>
      <c r="H48" s="8">
        <v>-840</v>
      </c>
      <c r="I48" t="str">
        <f t="shared" si="0"/>
        <v>8</v>
      </c>
    </row>
    <row r="49" spans="1:9" x14ac:dyDescent="0.3">
      <c r="A49" s="6"/>
      <c r="B49" s="7"/>
      <c r="C49" s="6">
        <v>8124</v>
      </c>
      <c r="D49" s="7" t="s">
        <v>61</v>
      </c>
      <c r="E49" s="6">
        <v>951</v>
      </c>
      <c r="F49" s="7" t="s">
        <v>63</v>
      </c>
      <c r="G49" s="6"/>
      <c r="H49" s="8">
        <v>-682.5</v>
      </c>
      <c r="I49" t="str">
        <f t="shared" si="0"/>
        <v>8</v>
      </c>
    </row>
    <row r="50" spans="1:9" x14ac:dyDescent="0.3">
      <c r="A50" s="6"/>
      <c r="B50" s="7"/>
      <c r="C50" s="6">
        <v>8124</v>
      </c>
      <c r="D50" s="7" t="s">
        <v>61</v>
      </c>
      <c r="E50" s="6">
        <v>959</v>
      </c>
      <c r="F50" s="7" t="s">
        <v>64</v>
      </c>
      <c r="G50" s="6"/>
      <c r="H50" s="8">
        <v>-749</v>
      </c>
      <c r="I50" t="str">
        <f t="shared" si="0"/>
        <v>8</v>
      </c>
    </row>
    <row r="51" spans="1:9" x14ac:dyDescent="0.3">
      <c r="A51" s="6"/>
      <c r="B51" s="7"/>
      <c r="C51" s="6">
        <v>8124</v>
      </c>
      <c r="D51" s="7" t="s">
        <v>61</v>
      </c>
      <c r="E51" s="6">
        <v>1261</v>
      </c>
      <c r="F51" s="7" t="s">
        <v>65</v>
      </c>
      <c r="G51" s="6"/>
      <c r="H51" s="8">
        <v>-360</v>
      </c>
      <c r="I51" t="str">
        <f t="shared" si="0"/>
        <v>8</v>
      </c>
    </row>
    <row r="52" spans="1:9" x14ac:dyDescent="0.3">
      <c r="A52" s="6"/>
      <c r="B52" s="7"/>
      <c r="C52" s="6">
        <v>8124</v>
      </c>
      <c r="D52" s="7" t="s">
        <v>61</v>
      </c>
      <c r="E52" s="6">
        <v>3322</v>
      </c>
      <c r="F52" s="7" t="s">
        <v>66</v>
      </c>
      <c r="G52" s="6"/>
      <c r="H52" s="8">
        <v>-824</v>
      </c>
      <c r="I52" t="str">
        <f t="shared" si="0"/>
        <v>8</v>
      </c>
    </row>
    <row r="53" spans="1:9" x14ac:dyDescent="0.3">
      <c r="A53" s="6"/>
      <c r="B53" s="7"/>
      <c r="C53" s="6">
        <v>8124</v>
      </c>
      <c r="D53" s="7" t="s">
        <v>61</v>
      </c>
      <c r="E53" s="6">
        <v>4041</v>
      </c>
      <c r="F53" s="32" t="s">
        <v>343</v>
      </c>
      <c r="G53" s="6"/>
      <c r="H53" s="8">
        <v>-951</v>
      </c>
      <c r="I53" t="str">
        <f t="shared" si="0"/>
        <v>8</v>
      </c>
    </row>
    <row r="54" spans="1:9" x14ac:dyDescent="0.3">
      <c r="A54" s="6"/>
      <c r="B54" s="7"/>
      <c r="C54" s="6">
        <v>8124</v>
      </c>
      <c r="D54" s="7" t="s">
        <v>61</v>
      </c>
      <c r="E54" s="6">
        <v>6121</v>
      </c>
      <c r="F54" s="7" t="s">
        <v>302</v>
      </c>
      <c r="G54" s="6"/>
      <c r="H54" s="8">
        <v>-1070.4000000000001</v>
      </c>
      <c r="I54" t="str">
        <f t="shared" si="0"/>
        <v>8</v>
      </c>
    </row>
    <row r="55" spans="1:9" x14ac:dyDescent="0.3">
      <c r="A55" s="6"/>
      <c r="B55" s="7"/>
      <c r="C55" s="6">
        <v>8124</v>
      </c>
      <c r="D55" s="7" t="s">
        <v>61</v>
      </c>
      <c r="E55" s="6">
        <v>6201</v>
      </c>
      <c r="F55" s="32" t="s">
        <v>346</v>
      </c>
      <c r="G55" s="6"/>
      <c r="H55" s="8">
        <v>-1159.5999999999999</v>
      </c>
      <c r="I55" t="str">
        <f t="shared" si="0"/>
        <v>8</v>
      </c>
    </row>
    <row r="56" spans="1:9" x14ac:dyDescent="0.3">
      <c r="A56" s="6"/>
      <c r="B56" s="7"/>
      <c r="C56" s="6">
        <v>8124</v>
      </c>
      <c r="D56" s="7" t="s">
        <v>61</v>
      </c>
      <c r="E56" s="6">
        <v>14011</v>
      </c>
      <c r="F56" s="7" t="s">
        <v>68</v>
      </c>
      <c r="G56" s="6"/>
      <c r="H56" s="8">
        <v>-1068</v>
      </c>
      <c r="I56" t="str">
        <f t="shared" si="0"/>
        <v>8</v>
      </c>
    </row>
    <row r="57" spans="1:9" x14ac:dyDescent="0.3">
      <c r="A57" s="9"/>
      <c r="B57" s="10"/>
      <c r="C57" s="9"/>
      <c r="D57" s="10"/>
      <c r="E57" s="9"/>
      <c r="F57" s="10"/>
      <c r="G57" s="9"/>
      <c r="H57" s="11">
        <f>SUM(H46:H56)</f>
        <v>29439.199999999997</v>
      </c>
      <c r="I57" t="str">
        <f t="shared" si="0"/>
        <v/>
      </c>
    </row>
    <row r="58" spans="1:9" x14ac:dyDescent="0.3">
      <c r="A58" s="12" t="s">
        <v>69</v>
      </c>
      <c r="B58" s="13" t="s">
        <v>59</v>
      </c>
      <c r="C58" s="12"/>
      <c r="D58" s="13"/>
      <c r="E58" s="12"/>
      <c r="F58" s="13"/>
      <c r="G58" s="12"/>
      <c r="H58" s="14">
        <f>H57</f>
        <v>29439.199999999997</v>
      </c>
      <c r="I58" t="str">
        <f t="shared" si="0"/>
        <v/>
      </c>
    </row>
    <row r="59" spans="1:9" ht="18.45" customHeight="1" x14ac:dyDescent="0.3">
      <c r="A59" s="46" t="s">
        <v>248</v>
      </c>
      <c r="B59" s="46"/>
      <c r="C59" s="46"/>
      <c r="D59" s="46"/>
      <c r="E59" s="46"/>
      <c r="F59" s="46"/>
      <c r="G59" s="46"/>
      <c r="H59" s="46"/>
      <c r="I59" t="str">
        <f t="shared" si="0"/>
        <v/>
      </c>
    </row>
    <row r="60" spans="1:9" x14ac:dyDescent="0.3">
      <c r="A60" s="6"/>
      <c r="B60" s="7"/>
      <c r="C60" s="6">
        <v>1111</v>
      </c>
      <c r="D60" s="7" t="s">
        <v>71</v>
      </c>
      <c r="E60" s="6"/>
      <c r="F60" s="7"/>
      <c r="G60" s="6"/>
      <c r="H60" s="8">
        <v>18430</v>
      </c>
      <c r="I60" t="str">
        <f t="shared" si="0"/>
        <v>1</v>
      </c>
    </row>
    <row r="61" spans="1:9" x14ac:dyDescent="0.3">
      <c r="A61" s="6"/>
      <c r="B61" s="7"/>
      <c r="C61" s="6">
        <v>1112</v>
      </c>
      <c r="D61" s="7" t="s">
        <v>72</v>
      </c>
      <c r="E61" s="6"/>
      <c r="F61" s="7"/>
      <c r="G61" s="6"/>
      <c r="H61" s="8">
        <v>408.5</v>
      </c>
      <c r="I61" t="str">
        <f t="shared" si="0"/>
        <v>1</v>
      </c>
    </row>
    <row r="62" spans="1:9" x14ac:dyDescent="0.3">
      <c r="A62" s="6"/>
      <c r="B62" s="7"/>
      <c r="C62" s="6">
        <v>1113</v>
      </c>
      <c r="D62" s="7" t="s">
        <v>73</v>
      </c>
      <c r="E62" s="6"/>
      <c r="F62" s="7"/>
      <c r="G62" s="6"/>
      <c r="H62" s="8">
        <v>1567.5</v>
      </c>
      <c r="I62" t="str">
        <f t="shared" si="0"/>
        <v>1</v>
      </c>
    </row>
    <row r="63" spans="1:9" x14ac:dyDescent="0.3">
      <c r="A63" s="6"/>
      <c r="B63" s="7"/>
      <c r="C63" s="6">
        <v>1121</v>
      </c>
      <c r="D63" s="7" t="s">
        <v>74</v>
      </c>
      <c r="E63" s="6"/>
      <c r="F63" s="7"/>
      <c r="G63" s="6"/>
      <c r="H63" s="8">
        <v>17765</v>
      </c>
      <c r="I63" t="str">
        <f t="shared" si="0"/>
        <v>1</v>
      </c>
    </row>
    <row r="64" spans="1:9" x14ac:dyDescent="0.3">
      <c r="A64" s="6"/>
      <c r="B64" s="7"/>
      <c r="C64" s="6">
        <v>1122</v>
      </c>
      <c r="D64" s="7" t="s">
        <v>75</v>
      </c>
      <c r="E64" s="6"/>
      <c r="F64" s="7"/>
      <c r="G64" s="6"/>
      <c r="H64" s="8">
        <v>1800</v>
      </c>
      <c r="I64" t="str">
        <f t="shared" si="0"/>
        <v>1</v>
      </c>
    </row>
    <row r="65" spans="1:13" x14ac:dyDescent="0.3">
      <c r="A65" s="6"/>
      <c r="B65" s="7"/>
      <c r="C65" s="6">
        <v>1211</v>
      </c>
      <c r="D65" s="7" t="s">
        <v>76</v>
      </c>
      <c r="E65" s="6"/>
      <c r="F65" s="7"/>
      <c r="G65" s="6"/>
      <c r="H65" s="8">
        <v>35321</v>
      </c>
      <c r="I65" t="str">
        <f t="shared" si="0"/>
        <v>1</v>
      </c>
    </row>
    <row r="66" spans="1:13" x14ac:dyDescent="0.3">
      <c r="A66" s="6"/>
      <c r="B66" s="7"/>
      <c r="C66" s="6">
        <v>1341</v>
      </c>
      <c r="D66" s="7" t="s">
        <v>77</v>
      </c>
      <c r="E66" s="6"/>
      <c r="F66" s="7"/>
      <c r="G66" s="6"/>
      <c r="H66" s="8">
        <v>135</v>
      </c>
      <c r="I66" t="str">
        <f t="shared" si="0"/>
        <v>1</v>
      </c>
      <c r="M66" s="43" t="s">
        <v>353</v>
      </c>
    </row>
    <row r="67" spans="1:13" x14ac:dyDescent="0.3">
      <c r="A67" s="6"/>
      <c r="B67" s="7"/>
      <c r="C67" s="6">
        <v>1351</v>
      </c>
      <c r="D67" s="7" t="s">
        <v>78</v>
      </c>
      <c r="E67" s="6"/>
      <c r="F67" s="7"/>
      <c r="G67" s="6"/>
      <c r="H67" s="8">
        <v>190</v>
      </c>
      <c r="I67" t="str">
        <f t="shared" si="0"/>
        <v>1</v>
      </c>
      <c r="K67" s="30">
        <f>H67+H68</f>
        <v>3690</v>
      </c>
      <c r="L67" s="42">
        <v>40</v>
      </c>
      <c r="M67" s="42">
        <v>1382</v>
      </c>
    </row>
    <row r="68" spans="1:13" x14ac:dyDescent="0.3">
      <c r="A68" s="6"/>
      <c r="B68" s="7"/>
      <c r="C68" s="6">
        <v>1355</v>
      </c>
      <c r="D68" s="7" t="s">
        <v>79</v>
      </c>
      <c r="E68" s="6"/>
      <c r="F68" s="7"/>
      <c r="G68" s="6"/>
      <c r="H68" s="8">
        <v>3500</v>
      </c>
      <c r="I68" t="str">
        <f t="shared" si="0"/>
        <v>1</v>
      </c>
      <c r="L68" s="42">
        <v>600</v>
      </c>
      <c r="M68" s="42">
        <v>1383</v>
      </c>
    </row>
    <row r="69" spans="1:13" x14ac:dyDescent="0.3">
      <c r="A69" s="6"/>
      <c r="B69" s="7"/>
      <c r="C69" s="6">
        <v>1511</v>
      </c>
      <c r="D69" s="7" t="s">
        <v>80</v>
      </c>
      <c r="E69" s="6"/>
      <c r="F69" s="7"/>
      <c r="G69" s="6"/>
      <c r="H69" s="8">
        <v>3266</v>
      </c>
      <c r="I69" t="str">
        <f t="shared" si="0"/>
        <v>1</v>
      </c>
      <c r="L69" s="42">
        <v>3050</v>
      </c>
      <c r="M69" s="42">
        <v>1381</v>
      </c>
    </row>
    <row r="70" spans="1:13" x14ac:dyDescent="0.3">
      <c r="A70" s="6">
        <v>5512</v>
      </c>
      <c r="B70" s="7" t="s">
        <v>81</v>
      </c>
      <c r="C70" s="6">
        <v>2111</v>
      </c>
      <c r="D70" s="7" t="s">
        <v>23</v>
      </c>
      <c r="E70" s="6"/>
      <c r="F70" s="7"/>
      <c r="G70" s="6"/>
      <c r="H70" s="8">
        <v>41</v>
      </c>
      <c r="I70" t="str">
        <f t="shared" si="0"/>
        <v>2</v>
      </c>
      <c r="L70" s="42">
        <f>SUM(L67:L69)</f>
        <v>3690</v>
      </c>
    </row>
    <row r="71" spans="1:13" x14ac:dyDescent="0.3">
      <c r="A71" s="6">
        <v>6310</v>
      </c>
      <c r="B71" s="7" t="s">
        <v>82</v>
      </c>
      <c r="C71" s="6">
        <v>2141</v>
      </c>
      <c r="D71" s="7" t="s">
        <v>83</v>
      </c>
      <c r="E71" s="6"/>
      <c r="F71" s="7"/>
      <c r="G71" s="6"/>
      <c r="H71" s="8">
        <v>2</v>
      </c>
      <c r="I71" t="str">
        <f t="shared" si="0"/>
        <v>2</v>
      </c>
    </row>
    <row r="72" spans="1:13" x14ac:dyDescent="0.3">
      <c r="A72" s="6">
        <v>6330</v>
      </c>
      <c r="B72" s="7" t="s">
        <v>84</v>
      </c>
      <c r="C72" s="6">
        <v>4131</v>
      </c>
      <c r="D72" s="7" t="s">
        <v>85</v>
      </c>
      <c r="E72" s="6"/>
      <c r="F72" s="7"/>
      <c r="G72" s="6"/>
      <c r="H72" s="8">
        <v>4702</v>
      </c>
      <c r="I72" t="str">
        <f t="shared" ref="I72:I110" si="1">LEFT(C72,1)</f>
        <v>4</v>
      </c>
    </row>
    <row r="73" spans="1:13" x14ac:dyDescent="0.3">
      <c r="A73" s="9"/>
      <c r="B73" s="10"/>
      <c r="C73" s="9"/>
      <c r="D73" s="10"/>
      <c r="E73" s="9"/>
      <c r="F73" s="10"/>
      <c r="G73" s="9"/>
      <c r="H73" s="11">
        <f>SUM(H60:H72)</f>
        <v>87128</v>
      </c>
      <c r="I73" t="str">
        <f t="shared" si="1"/>
        <v/>
      </c>
    </row>
    <row r="74" spans="1:13" x14ac:dyDescent="0.3">
      <c r="A74" s="6">
        <v>2221</v>
      </c>
      <c r="B74" s="7" t="s">
        <v>86</v>
      </c>
      <c r="C74" s="6">
        <v>5193</v>
      </c>
      <c r="D74" s="7" t="s">
        <v>87</v>
      </c>
      <c r="E74" s="6"/>
      <c r="F74" s="7" t="s">
        <v>303</v>
      </c>
      <c r="G74" s="6"/>
      <c r="H74" s="8">
        <v>419.9</v>
      </c>
      <c r="I74" t="str">
        <f t="shared" si="1"/>
        <v>5</v>
      </c>
    </row>
    <row r="75" spans="1:13" x14ac:dyDescent="0.3">
      <c r="A75" s="6">
        <v>3399</v>
      </c>
      <c r="B75" s="7" t="s">
        <v>88</v>
      </c>
      <c r="C75" s="6">
        <v>5229</v>
      </c>
      <c r="D75" s="7" t="s">
        <v>89</v>
      </c>
      <c r="E75" s="6">
        <v>407</v>
      </c>
      <c r="F75" s="7" t="s">
        <v>90</v>
      </c>
      <c r="G75" s="6"/>
      <c r="H75" s="8">
        <v>20</v>
      </c>
      <c r="I75" t="str">
        <f t="shared" si="1"/>
        <v>5</v>
      </c>
    </row>
    <row r="76" spans="1:13" x14ac:dyDescent="0.3">
      <c r="A76" s="6">
        <v>3421</v>
      </c>
      <c r="B76" s="7" t="s">
        <v>91</v>
      </c>
      <c r="C76" s="6">
        <v>5331</v>
      </c>
      <c r="D76" s="7" t="s">
        <v>40</v>
      </c>
      <c r="E76" s="6">
        <v>1403</v>
      </c>
      <c r="F76" s="7" t="s">
        <v>92</v>
      </c>
      <c r="G76" s="6"/>
      <c r="H76" s="8">
        <v>230</v>
      </c>
      <c r="I76" t="str">
        <f t="shared" si="1"/>
        <v>5</v>
      </c>
    </row>
    <row r="77" spans="1:13" x14ac:dyDescent="0.3">
      <c r="A77" s="6">
        <v>3429</v>
      </c>
      <c r="B77" s="7" t="s">
        <v>93</v>
      </c>
      <c r="C77" s="6">
        <v>5229</v>
      </c>
      <c r="D77" s="7" t="s">
        <v>89</v>
      </c>
      <c r="E77" s="6">
        <v>408</v>
      </c>
      <c r="F77" s="7" t="s">
        <v>94</v>
      </c>
      <c r="G77" s="6"/>
      <c r="H77" s="8">
        <v>20</v>
      </c>
      <c r="I77" t="str">
        <f t="shared" si="1"/>
        <v>5</v>
      </c>
    </row>
    <row r="78" spans="1:13" x14ac:dyDescent="0.3">
      <c r="A78" s="6">
        <v>3613</v>
      </c>
      <c r="B78" s="7" t="s">
        <v>95</v>
      </c>
      <c r="C78" s="6">
        <v>5164</v>
      </c>
      <c r="D78" s="7" t="s">
        <v>96</v>
      </c>
      <c r="E78" s="6"/>
      <c r="F78" s="7" t="s">
        <v>286</v>
      </c>
      <c r="G78" s="6"/>
      <c r="H78" s="8">
        <v>92</v>
      </c>
      <c r="I78" t="str">
        <f t="shared" si="1"/>
        <v>5</v>
      </c>
    </row>
    <row r="79" spans="1:13" x14ac:dyDescent="0.3">
      <c r="A79" s="6">
        <v>3639</v>
      </c>
      <c r="B79" s="7" t="s">
        <v>39</v>
      </c>
      <c r="C79" s="6">
        <v>5141</v>
      </c>
      <c r="D79" s="7" t="s">
        <v>97</v>
      </c>
      <c r="E79" s="6">
        <v>3322</v>
      </c>
      <c r="F79" s="7" t="s">
        <v>66</v>
      </c>
      <c r="G79" s="6"/>
      <c r="H79" s="8">
        <v>48</v>
      </c>
      <c r="I79" t="str">
        <f t="shared" si="1"/>
        <v>5</v>
      </c>
    </row>
    <row r="80" spans="1:13" x14ac:dyDescent="0.3">
      <c r="A80" s="6">
        <v>3639</v>
      </c>
      <c r="B80" s="7" t="s">
        <v>39</v>
      </c>
      <c r="C80" s="6">
        <v>5141</v>
      </c>
      <c r="D80" s="7" t="s">
        <v>97</v>
      </c>
      <c r="E80" s="6">
        <v>6121</v>
      </c>
      <c r="F80" s="7" t="s">
        <v>302</v>
      </c>
      <c r="G80" s="6"/>
      <c r="H80" s="8">
        <v>54</v>
      </c>
      <c r="I80" t="str">
        <f t="shared" si="1"/>
        <v>5</v>
      </c>
    </row>
    <row r="81" spans="1:9" x14ac:dyDescent="0.3">
      <c r="A81" s="6">
        <v>3639</v>
      </c>
      <c r="B81" s="7" t="s">
        <v>39</v>
      </c>
      <c r="C81" s="6">
        <v>5141</v>
      </c>
      <c r="D81" s="7" t="s">
        <v>97</v>
      </c>
      <c r="E81" s="6">
        <v>6201</v>
      </c>
      <c r="F81" s="7" t="s">
        <v>67</v>
      </c>
      <c r="G81" s="6"/>
      <c r="H81" s="8">
        <v>32.299999999999997</v>
      </c>
      <c r="I81" t="str">
        <f t="shared" si="1"/>
        <v>5</v>
      </c>
    </row>
    <row r="82" spans="1:9" x14ac:dyDescent="0.3">
      <c r="A82" s="6">
        <v>3639</v>
      </c>
      <c r="B82" s="7" t="s">
        <v>39</v>
      </c>
      <c r="C82" s="6">
        <v>5141</v>
      </c>
      <c r="D82" s="7" t="s">
        <v>97</v>
      </c>
      <c r="E82" s="6">
        <v>14011</v>
      </c>
      <c r="F82" s="7" t="s">
        <v>68</v>
      </c>
      <c r="G82" s="6"/>
      <c r="H82" s="8">
        <v>69</v>
      </c>
      <c r="I82" t="str">
        <f t="shared" si="1"/>
        <v>5</v>
      </c>
    </row>
    <row r="83" spans="1:9" x14ac:dyDescent="0.3">
      <c r="A83" s="6">
        <v>3639</v>
      </c>
      <c r="B83" s="7" t="s">
        <v>39</v>
      </c>
      <c r="C83" s="6">
        <v>5164</v>
      </c>
      <c r="D83" s="7" t="s">
        <v>96</v>
      </c>
      <c r="E83" s="6"/>
      <c r="F83" s="7" t="s">
        <v>287</v>
      </c>
      <c r="G83" s="6"/>
      <c r="H83" s="8">
        <v>87</v>
      </c>
      <c r="I83" t="str">
        <f t="shared" si="1"/>
        <v>5</v>
      </c>
    </row>
    <row r="84" spans="1:9" x14ac:dyDescent="0.3">
      <c r="A84" s="6">
        <v>3639</v>
      </c>
      <c r="B84" s="7" t="s">
        <v>39</v>
      </c>
      <c r="C84" s="6">
        <v>5229</v>
      </c>
      <c r="D84" s="7" t="s">
        <v>89</v>
      </c>
      <c r="E84" s="6">
        <v>406</v>
      </c>
      <c r="F84" s="7" t="s">
        <v>98</v>
      </c>
      <c r="G84" s="6"/>
      <c r="H84" s="8">
        <v>7</v>
      </c>
      <c r="I84" t="str">
        <f t="shared" si="1"/>
        <v>5</v>
      </c>
    </row>
    <row r="85" spans="1:9" x14ac:dyDescent="0.3">
      <c r="A85" s="6">
        <v>3639</v>
      </c>
      <c r="B85" s="7" t="s">
        <v>39</v>
      </c>
      <c r="C85" s="6">
        <v>5329</v>
      </c>
      <c r="D85" s="7" t="s">
        <v>99</v>
      </c>
      <c r="E85" s="6">
        <v>405</v>
      </c>
      <c r="F85" s="7" t="s">
        <v>100</v>
      </c>
      <c r="G85" s="6"/>
      <c r="H85" s="8">
        <v>143</v>
      </c>
      <c r="I85" t="str">
        <f t="shared" si="1"/>
        <v>5</v>
      </c>
    </row>
    <row r="86" spans="1:9" x14ac:dyDescent="0.3">
      <c r="A86" s="6">
        <v>3723</v>
      </c>
      <c r="B86" s="7" t="s">
        <v>101</v>
      </c>
      <c r="C86" s="6">
        <v>5139</v>
      </c>
      <c r="D86" s="7" t="s">
        <v>102</v>
      </c>
      <c r="E86" s="6"/>
      <c r="F86" s="7" t="s">
        <v>288</v>
      </c>
      <c r="G86" s="6"/>
      <c r="H86" s="8">
        <v>20</v>
      </c>
      <c r="I86" t="str">
        <f t="shared" si="1"/>
        <v>5</v>
      </c>
    </row>
    <row r="87" spans="1:9" x14ac:dyDescent="0.3">
      <c r="A87" s="6">
        <v>5512</v>
      </c>
      <c r="B87" s="7" t="s">
        <v>81</v>
      </c>
      <c r="C87" s="6">
        <v>5019</v>
      </c>
      <c r="D87" s="7" t="s">
        <v>103</v>
      </c>
      <c r="E87" s="6">
        <v>541</v>
      </c>
      <c r="F87" s="7" t="s">
        <v>304</v>
      </c>
      <c r="G87" s="6"/>
      <c r="H87" s="8">
        <v>15</v>
      </c>
      <c r="I87" t="str">
        <f t="shared" si="1"/>
        <v>5</v>
      </c>
    </row>
    <row r="88" spans="1:9" x14ac:dyDescent="0.3">
      <c r="A88" s="6">
        <v>5512</v>
      </c>
      <c r="B88" s="7" t="s">
        <v>81</v>
      </c>
      <c r="C88" s="6">
        <v>5021</v>
      </c>
      <c r="D88" s="7" t="s">
        <v>104</v>
      </c>
      <c r="E88" s="6">
        <v>541</v>
      </c>
      <c r="F88" s="7" t="s">
        <v>304</v>
      </c>
      <c r="G88" s="6"/>
      <c r="H88" s="8">
        <v>29</v>
      </c>
      <c r="I88" t="str">
        <f t="shared" si="1"/>
        <v>5</v>
      </c>
    </row>
    <row r="89" spans="1:9" x14ac:dyDescent="0.3">
      <c r="A89" s="6">
        <v>5512</v>
      </c>
      <c r="B89" s="7" t="s">
        <v>81</v>
      </c>
      <c r="C89" s="6">
        <v>5136</v>
      </c>
      <c r="D89" s="7" t="s">
        <v>105</v>
      </c>
      <c r="E89" s="6">
        <v>541</v>
      </c>
      <c r="F89" s="7" t="s">
        <v>304</v>
      </c>
      <c r="G89" s="6"/>
      <c r="H89" s="8">
        <v>1</v>
      </c>
      <c r="I89" t="str">
        <f t="shared" si="1"/>
        <v>5</v>
      </c>
    </row>
    <row r="90" spans="1:9" x14ac:dyDescent="0.3">
      <c r="A90" s="6">
        <v>5512</v>
      </c>
      <c r="B90" s="7" t="s">
        <v>81</v>
      </c>
      <c r="C90" s="6">
        <v>5137</v>
      </c>
      <c r="D90" s="7" t="s">
        <v>106</v>
      </c>
      <c r="E90" s="6">
        <v>541</v>
      </c>
      <c r="F90" s="7" t="s">
        <v>304</v>
      </c>
      <c r="G90" s="6"/>
      <c r="H90" s="8">
        <v>20</v>
      </c>
      <c r="I90" t="str">
        <f t="shared" si="1"/>
        <v>5</v>
      </c>
    </row>
    <row r="91" spans="1:9" x14ac:dyDescent="0.3">
      <c r="A91" s="6">
        <v>5512</v>
      </c>
      <c r="B91" s="7" t="s">
        <v>81</v>
      </c>
      <c r="C91" s="6">
        <v>5139</v>
      </c>
      <c r="D91" s="7" t="s">
        <v>102</v>
      </c>
      <c r="E91" s="6">
        <v>541</v>
      </c>
      <c r="F91" s="7" t="s">
        <v>304</v>
      </c>
      <c r="G91" s="6"/>
      <c r="H91" s="8">
        <v>40</v>
      </c>
      <c r="I91" t="str">
        <f t="shared" si="1"/>
        <v>5</v>
      </c>
    </row>
    <row r="92" spans="1:9" x14ac:dyDescent="0.3">
      <c r="A92" s="6">
        <v>5512</v>
      </c>
      <c r="B92" s="7" t="s">
        <v>81</v>
      </c>
      <c r="C92" s="6">
        <v>5151</v>
      </c>
      <c r="D92" s="7" t="s">
        <v>107</v>
      </c>
      <c r="E92" s="6">
        <v>541</v>
      </c>
      <c r="F92" s="7" t="s">
        <v>304</v>
      </c>
      <c r="G92" s="6"/>
      <c r="H92" s="8">
        <v>20</v>
      </c>
      <c r="I92" t="str">
        <f t="shared" si="1"/>
        <v>5</v>
      </c>
    </row>
    <row r="93" spans="1:9" x14ac:dyDescent="0.3">
      <c r="A93" s="6">
        <v>5512</v>
      </c>
      <c r="B93" s="7" t="s">
        <v>81</v>
      </c>
      <c r="C93" s="6">
        <v>5153</v>
      </c>
      <c r="D93" s="7" t="s">
        <v>108</v>
      </c>
      <c r="E93" s="6">
        <v>541</v>
      </c>
      <c r="F93" s="7" t="s">
        <v>304</v>
      </c>
      <c r="G93" s="6"/>
      <c r="H93" s="8">
        <v>60</v>
      </c>
      <c r="I93" t="str">
        <f t="shared" si="1"/>
        <v>5</v>
      </c>
    </row>
    <row r="94" spans="1:9" x14ac:dyDescent="0.3">
      <c r="A94" s="6">
        <v>5512</v>
      </c>
      <c r="B94" s="7" t="s">
        <v>81</v>
      </c>
      <c r="C94" s="6">
        <v>5154</v>
      </c>
      <c r="D94" s="7" t="s">
        <v>109</v>
      </c>
      <c r="E94" s="6">
        <v>541</v>
      </c>
      <c r="F94" s="7" t="s">
        <v>304</v>
      </c>
      <c r="G94" s="6"/>
      <c r="H94" s="8">
        <v>40</v>
      </c>
      <c r="I94" t="str">
        <f t="shared" si="1"/>
        <v>5</v>
      </c>
    </row>
    <row r="95" spans="1:9" x14ac:dyDescent="0.3">
      <c r="A95" s="6">
        <v>5512</v>
      </c>
      <c r="B95" s="7" t="s">
        <v>81</v>
      </c>
      <c r="C95" s="6">
        <v>5156</v>
      </c>
      <c r="D95" s="7" t="s">
        <v>110</v>
      </c>
      <c r="E95" s="6">
        <v>541</v>
      </c>
      <c r="F95" s="7" t="s">
        <v>304</v>
      </c>
      <c r="G95" s="6"/>
      <c r="H95" s="8">
        <v>30</v>
      </c>
      <c r="I95" t="str">
        <f t="shared" si="1"/>
        <v>5</v>
      </c>
    </row>
    <row r="96" spans="1:9" x14ac:dyDescent="0.3">
      <c r="A96" s="6">
        <v>5512</v>
      </c>
      <c r="B96" s="7" t="s">
        <v>81</v>
      </c>
      <c r="C96" s="6">
        <v>5162</v>
      </c>
      <c r="D96" s="7" t="s">
        <v>111</v>
      </c>
      <c r="E96" s="6">
        <v>541</v>
      </c>
      <c r="F96" s="7" t="s">
        <v>304</v>
      </c>
      <c r="G96" s="6"/>
      <c r="H96" s="8">
        <v>5</v>
      </c>
      <c r="I96" t="str">
        <f t="shared" si="1"/>
        <v>5</v>
      </c>
    </row>
    <row r="97" spans="1:9" x14ac:dyDescent="0.3">
      <c r="A97" s="6">
        <v>5512</v>
      </c>
      <c r="B97" s="7" t="s">
        <v>81</v>
      </c>
      <c r="C97" s="6">
        <v>5163</v>
      </c>
      <c r="D97" s="7" t="s">
        <v>112</v>
      </c>
      <c r="E97" s="6">
        <v>541</v>
      </c>
      <c r="F97" s="7" t="s">
        <v>304</v>
      </c>
      <c r="G97" s="6"/>
      <c r="H97" s="8">
        <v>40</v>
      </c>
      <c r="I97" t="str">
        <f t="shared" si="1"/>
        <v>5</v>
      </c>
    </row>
    <row r="98" spans="1:9" x14ac:dyDescent="0.3">
      <c r="A98" s="6">
        <v>5512</v>
      </c>
      <c r="B98" s="7" t="s">
        <v>81</v>
      </c>
      <c r="C98" s="6">
        <v>5169</v>
      </c>
      <c r="D98" s="7" t="s">
        <v>8</v>
      </c>
      <c r="E98" s="6">
        <v>541</v>
      </c>
      <c r="F98" s="7" t="s">
        <v>304</v>
      </c>
      <c r="G98" s="6"/>
      <c r="H98" s="8">
        <v>10</v>
      </c>
      <c r="I98" t="str">
        <f t="shared" si="1"/>
        <v>5</v>
      </c>
    </row>
    <row r="99" spans="1:9" x14ac:dyDescent="0.3">
      <c r="A99" s="6">
        <v>5512</v>
      </c>
      <c r="B99" s="7" t="s">
        <v>81</v>
      </c>
      <c r="C99" s="6">
        <v>5171</v>
      </c>
      <c r="D99" s="7" t="s">
        <v>34</v>
      </c>
      <c r="E99" s="6">
        <v>541</v>
      </c>
      <c r="F99" s="7" t="s">
        <v>304</v>
      </c>
      <c r="G99" s="6"/>
      <c r="H99" s="8">
        <v>50</v>
      </c>
      <c r="I99" t="str">
        <f t="shared" si="1"/>
        <v>5</v>
      </c>
    </row>
    <row r="100" spans="1:9" x14ac:dyDescent="0.3">
      <c r="A100" s="6">
        <v>6310</v>
      </c>
      <c r="B100" s="7" t="s">
        <v>82</v>
      </c>
      <c r="C100" s="6">
        <v>5163</v>
      </c>
      <c r="D100" s="7" t="s">
        <v>112</v>
      </c>
      <c r="E100" s="6"/>
      <c r="F100" s="7"/>
      <c r="G100" s="6"/>
      <c r="H100" s="8">
        <v>60</v>
      </c>
      <c r="I100" t="str">
        <f t="shared" si="1"/>
        <v>5</v>
      </c>
    </row>
    <row r="101" spans="1:9" x14ac:dyDescent="0.3">
      <c r="A101" s="6">
        <v>6399</v>
      </c>
      <c r="B101" s="7" t="s">
        <v>113</v>
      </c>
      <c r="C101" s="6">
        <v>5362</v>
      </c>
      <c r="D101" s="7" t="s">
        <v>114</v>
      </c>
      <c r="E101" s="6"/>
      <c r="F101" s="7"/>
      <c r="G101" s="6"/>
      <c r="H101" s="8">
        <v>1</v>
      </c>
      <c r="I101" t="str">
        <f t="shared" si="1"/>
        <v>5</v>
      </c>
    </row>
    <row r="102" spans="1:9" x14ac:dyDescent="0.3">
      <c r="A102" s="6">
        <v>6399</v>
      </c>
      <c r="B102" s="7" t="s">
        <v>113</v>
      </c>
      <c r="C102" s="6">
        <v>5362</v>
      </c>
      <c r="D102" s="7" t="s">
        <v>114</v>
      </c>
      <c r="E102" s="6">
        <v>454</v>
      </c>
      <c r="F102" s="7" t="s">
        <v>115</v>
      </c>
      <c r="G102" s="6"/>
      <c r="H102" s="8">
        <v>209</v>
      </c>
      <c r="I102" t="str">
        <f t="shared" si="1"/>
        <v>5</v>
      </c>
    </row>
    <row r="103" spans="1:9" x14ac:dyDescent="0.3">
      <c r="A103" s="9"/>
      <c r="B103" s="10"/>
      <c r="C103" s="9"/>
      <c r="D103" s="10"/>
      <c r="E103" s="9"/>
      <c r="F103" s="10"/>
      <c r="G103" s="9"/>
      <c r="H103" s="11">
        <f>SUM(H74:H102)</f>
        <v>1872.1999999999998</v>
      </c>
      <c r="I103" t="str">
        <f t="shared" si="1"/>
        <v/>
      </c>
    </row>
    <row r="104" spans="1:9" x14ac:dyDescent="0.3">
      <c r="A104" s="12" t="s">
        <v>42</v>
      </c>
      <c r="B104" s="13" t="s">
        <v>70</v>
      </c>
      <c r="C104" s="12"/>
      <c r="D104" s="13"/>
      <c r="E104" s="12"/>
      <c r="F104" s="13"/>
      <c r="G104" s="12"/>
      <c r="H104" s="14">
        <f>H73</f>
        <v>87128</v>
      </c>
      <c r="I104" t="str">
        <f t="shared" si="1"/>
        <v/>
      </c>
    </row>
    <row r="105" spans="1:9" x14ac:dyDescent="0.3">
      <c r="A105" s="12" t="s">
        <v>43</v>
      </c>
      <c r="B105" s="13" t="s">
        <v>70</v>
      </c>
      <c r="C105" s="12"/>
      <c r="D105" s="13"/>
      <c r="E105" s="12"/>
      <c r="F105" s="13"/>
      <c r="G105" s="12"/>
      <c r="H105" s="14">
        <f>H103</f>
        <v>1872.1999999999998</v>
      </c>
      <c r="I105" t="str">
        <f t="shared" si="1"/>
        <v/>
      </c>
    </row>
    <row r="106" spans="1:9" x14ac:dyDescent="0.3">
      <c r="A106" s="12" t="s">
        <v>44</v>
      </c>
      <c r="B106" s="13" t="s">
        <v>70</v>
      </c>
      <c r="C106" s="12"/>
      <c r="D106" s="13"/>
      <c r="E106" s="12"/>
      <c r="F106" s="13"/>
      <c r="G106" s="12"/>
      <c r="H106" s="14">
        <f>H104-H105</f>
        <v>85255.8</v>
      </c>
      <c r="I106" t="str">
        <f t="shared" si="1"/>
        <v/>
      </c>
    </row>
    <row r="107" spans="1:9" x14ac:dyDescent="0.3">
      <c r="A107" s="15" t="s">
        <v>42</v>
      </c>
      <c r="B107" s="16" t="s">
        <v>37</v>
      </c>
      <c r="C107" s="15"/>
      <c r="D107" s="16"/>
      <c r="E107" s="15"/>
      <c r="F107" s="16"/>
      <c r="G107" s="15"/>
      <c r="H107" s="17">
        <f>SUM(H10,H28,H44,H104)</f>
        <v>106828.5</v>
      </c>
      <c r="I107" t="str">
        <f t="shared" si="1"/>
        <v/>
      </c>
    </row>
    <row r="108" spans="1:9" x14ac:dyDescent="0.3">
      <c r="A108" s="15" t="s">
        <v>43</v>
      </c>
      <c r="B108" s="16" t="s">
        <v>37</v>
      </c>
      <c r="C108" s="15"/>
      <c r="D108" s="16"/>
      <c r="E108" s="15"/>
      <c r="F108" s="16"/>
      <c r="G108" s="15"/>
      <c r="H108" s="17">
        <f>SUM(H11,H29,H40,H105)</f>
        <v>38606.699999999997</v>
      </c>
      <c r="I108" t="str">
        <f t="shared" si="1"/>
        <v/>
      </c>
    </row>
    <row r="109" spans="1:9" x14ac:dyDescent="0.3">
      <c r="A109" s="15" t="s">
        <v>69</v>
      </c>
      <c r="B109" s="16" t="s">
        <v>37</v>
      </c>
      <c r="C109" s="15"/>
      <c r="D109" s="16"/>
      <c r="E109" s="15"/>
      <c r="F109" s="16"/>
      <c r="G109" s="15"/>
      <c r="H109" s="17">
        <f>H58</f>
        <v>29439.199999999997</v>
      </c>
      <c r="I109" t="str">
        <f t="shared" si="1"/>
        <v/>
      </c>
    </row>
    <row r="110" spans="1:9" x14ac:dyDescent="0.3">
      <c r="A110" s="15" t="s">
        <v>44</v>
      </c>
      <c r="B110" s="16" t="s">
        <v>37</v>
      </c>
      <c r="C110" s="15"/>
      <c r="D110" s="16"/>
      <c r="E110" s="15"/>
      <c r="F110" s="16"/>
      <c r="G110" s="15"/>
      <c r="H110" s="17">
        <f>H107-H108+H109</f>
        <v>97661</v>
      </c>
      <c r="I110" t="str">
        <f t="shared" si="1"/>
        <v/>
      </c>
    </row>
  </sheetData>
  <mergeCells count="7">
    <mergeCell ref="A41:H41"/>
    <mergeCell ref="A45:H45"/>
    <mergeCell ref="A59:H59"/>
    <mergeCell ref="A2:H2"/>
    <mergeCell ref="A3:H3"/>
    <mergeCell ref="A13:H13"/>
    <mergeCell ref="A31:H31"/>
  </mergeCells>
  <pageMargins left="0.19685039369791668" right="0.19685039369791668" top="0.19685039369791668" bottom="0.39370078739583336" header="0.19685039369791668" footer="0.19685039369791668"/>
  <pageSetup paperSize="9" scale="86" fitToHeight="0" orientation="landscape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selection activeCell="H1" sqref="H1"/>
    </sheetView>
  </sheetViews>
  <sheetFormatPr defaultRowHeight="15.6" x14ac:dyDescent="0.3"/>
  <cols>
    <col min="1" max="1" width="5.5" style="1" customWidth="1"/>
    <col min="2" max="2" width="34.19921875" style="2" customWidth="1"/>
    <col min="3" max="3" width="6.19921875" style="1" customWidth="1"/>
    <col min="4" max="4" width="24.5" style="2" customWidth="1"/>
    <col min="5" max="5" width="9.69921875" style="1" customWidth="1"/>
    <col min="6" max="6" width="55.19921875" style="2" customWidth="1"/>
    <col min="7" max="7" width="7.3984375" style="1" customWidth="1"/>
    <col min="8" max="8" width="13" style="3" customWidth="1"/>
    <col min="9" max="9" width="0" hidden="1" customWidth="1"/>
  </cols>
  <sheetData>
    <row r="1" spans="1:10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10" ht="18.45" customHeight="1" x14ac:dyDescent="0.3">
      <c r="A2" s="45" t="s">
        <v>249</v>
      </c>
      <c r="B2" s="45"/>
      <c r="C2" s="45"/>
      <c r="D2" s="45"/>
      <c r="E2" s="45"/>
      <c r="F2" s="45"/>
      <c r="G2" s="45"/>
      <c r="H2" s="45"/>
      <c r="I2" t="str">
        <f>LEFT(C2,1)</f>
        <v/>
      </c>
    </row>
    <row r="3" spans="1:10" ht="18.45" customHeight="1" x14ac:dyDescent="0.3">
      <c r="A3" s="46" t="s">
        <v>250</v>
      </c>
      <c r="B3" s="46"/>
      <c r="C3" s="46"/>
      <c r="D3" s="46"/>
      <c r="E3" s="46"/>
      <c r="F3" s="46"/>
      <c r="G3" s="46"/>
      <c r="H3" s="46"/>
      <c r="I3" t="str">
        <f t="shared" ref="I3:I47" si="0">LEFT(C3,1)</f>
        <v/>
      </c>
    </row>
    <row r="4" spans="1:10" x14ac:dyDescent="0.3">
      <c r="A4" s="6"/>
      <c r="B4" s="7"/>
      <c r="C4" s="6">
        <v>1343</v>
      </c>
      <c r="D4" s="7" t="s">
        <v>118</v>
      </c>
      <c r="E4" s="6"/>
      <c r="F4" s="7"/>
      <c r="G4" s="6"/>
      <c r="H4" s="8">
        <v>100</v>
      </c>
      <c r="I4" t="str">
        <f t="shared" si="0"/>
        <v>1</v>
      </c>
    </row>
    <row r="5" spans="1:10" x14ac:dyDescent="0.3">
      <c r="A5" s="6"/>
      <c r="B5" s="7"/>
      <c r="C5" s="6">
        <v>1361</v>
      </c>
      <c r="D5" s="7" t="s">
        <v>6</v>
      </c>
      <c r="E5" s="6"/>
      <c r="F5" s="7"/>
      <c r="G5" s="6"/>
      <c r="H5" s="8">
        <v>10</v>
      </c>
      <c r="I5" t="str">
        <f t="shared" si="0"/>
        <v>1</v>
      </c>
    </row>
    <row r="6" spans="1:10" x14ac:dyDescent="0.3">
      <c r="A6" s="6">
        <v>3639</v>
      </c>
      <c r="B6" s="7" t="s">
        <v>39</v>
      </c>
      <c r="C6" s="6">
        <v>3111</v>
      </c>
      <c r="D6" s="7" t="s">
        <v>119</v>
      </c>
      <c r="E6" s="6"/>
      <c r="F6" s="7"/>
      <c r="G6" s="6"/>
      <c r="H6" s="8">
        <v>28</v>
      </c>
      <c r="I6" t="str">
        <f t="shared" si="0"/>
        <v>3</v>
      </c>
    </row>
    <row r="7" spans="1:10" x14ac:dyDescent="0.3">
      <c r="A7" s="9"/>
      <c r="B7" s="10"/>
      <c r="C7" s="9"/>
      <c r="D7" s="10"/>
      <c r="E7" s="9"/>
      <c r="F7" s="10"/>
      <c r="G7" s="9"/>
      <c r="H7" s="11">
        <f>SUM(H4:H6)</f>
        <v>138</v>
      </c>
      <c r="I7" t="str">
        <f t="shared" si="0"/>
        <v/>
      </c>
    </row>
    <row r="8" spans="1:10" x14ac:dyDescent="0.3">
      <c r="A8" s="6">
        <v>2119</v>
      </c>
      <c r="B8" s="7" t="s">
        <v>120</v>
      </c>
      <c r="C8" s="6">
        <v>6121</v>
      </c>
      <c r="D8" s="7" t="s">
        <v>121</v>
      </c>
      <c r="E8" s="6">
        <v>5181</v>
      </c>
      <c r="F8" s="7" t="s">
        <v>122</v>
      </c>
      <c r="G8" s="6"/>
      <c r="H8" s="8">
        <v>3000</v>
      </c>
      <c r="I8" t="str">
        <f t="shared" si="0"/>
        <v>6</v>
      </c>
      <c r="J8" s="30"/>
    </row>
    <row r="9" spans="1:10" x14ac:dyDescent="0.3">
      <c r="A9" s="6">
        <v>2212</v>
      </c>
      <c r="B9" s="7" t="s">
        <v>123</v>
      </c>
      <c r="C9" s="6">
        <v>5169</v>
      </c>
      <c r="D9" s="7" t="s">
        <v>8</v>
      </c>
      <c r="E9" s="6">
        <v>545</v>
      </c>
      <c r="F9" s="7" t="s">
        <v>124</v>
      </c>
      <c r="G9" s="6"/>
      <c r="H9" s="33">
        <v>200</v>
      </c>
      <c r="I9" s="35" t="str">
        <f t="shared" si="0"/>
        <v>5</v>
      </c>
      <c r="J9" s="39"/>
    </row>
    <row r="10" spans="1:10" x14ac:dyDescent="0.3">
      <c r="A10" s="6">
        <v>2212</v>
      </c>
      <c r="B10" s="7" t="s">
        <v>123</v>
      </c>
      <c r="C10" s="6">
        <v>5171</v>
      </c>
      <c r="D10" s="7" t="s">
        <v>34</v>
      </c>
      <c r="E10" s="6">
        <v>509</v>
      </c>
      <c r="F10" s="7" t="s">
        <v>125</v>
      </c>
      <c r="G10" s="6"/>
      <c r="H10" s="33">
        <v>150</v>
      </c>
      <c r="I10" s="35" t="str">
        <f t="shared" si="0"/>
        <v>5</v>
      </c>
      <c r="J10" s="35"/>
    </row>
    <row r="11" spans="1:10" x14ac:dyDescent="0.3">
      <c r="A11" s="6">
        <v>2212</v>
      </c>
      <c r="B11" s="7" t="s">
        <v>123</v>
      </c>
      <c r="C11" s="6">
        <v>6121</v>
      </c>
      <c r="D11" s="7" t="s">
        <v>121</v>
      </c>
      <c r="E11" s="6">
        <v>502</v>
      </c>
      <c r="F11" s="7" t="s">
        <v>126</v>
      </c>
      <c r="G11" s="6"/>
      <c r="H11" s="33">
        <v>9000</v>
      </c>
      <c r="I11" s="35" t="str">
        <f t="shared" si="0"/>
        <v>6</v>
      </c>
      <c r="J11" s="35"/>
    </row>
    <row r="12" spans="1:10" x14ac:dyDescent="0.3">
      <c r="A12" s="6">
        <v>2212</v>
      </c>
      <c r="B12" s="7" t="s">
        <v>123</v>
      </c>
      <c r="C12" s="6">
        <v>6121</v>
      </c>
      <c r="D12" s="7" t="s">
        <v>121</v>
      </c>
      <c r="E12" s="6">
        <v>519</v>
      </c>
      <c r="F12" s="7" t="s">
        <v>127</v>
      </c>
      <c r="G12" s="6"/>
      <c r="H12" s="33">
        <v>130</v>
      </c>
      <c r="I12" s="35" t="str">
        <f t="shared" si="0"/>
        <v>6</v>
      </c>
      <c r="J12" s="35"/>
    </row>
    <row r="13" spans="1:10" x14ac:dyDescent="0.3">
      <c r="A13" s="6">
        <v>2219</v>
      </c>
      <c r="B13" s="7" t="s">
        <v>128</v>
      </c>
      <c r="C13" s="6">
        <v>5169</v>
      </c>
      <c r="D13" s="7" t="s">
        <v>8</v>
      </c>
      <c r="E13" s="6">
        <v>505</v>
      </c>
      <c r="F13" s="7" t="s">
        <v>129</v>
      </c>
      <c r="G13" s="6"/>
      <c r="H13" s="33">
        <v>100</v>
      </c>
      <c r="I13" s="35" t="str">
        <f t="shared" si="0"/>
        <v>5</v>
      </c>
      <c r="J13" s="35"/>
    </row>
    <row r="14" spans="1:10" x14ac:dyDescent="0.3">
      <c r="A14" s="6">
        <v>2219</v>
      </c>
      <c r="B14" s="7" t="s">
        <v>128</v>
      </c>
      <c r="C14" s="6">
        <v>5169</v>
      </c>
      <c r="D14" s="7" t="s">
        <v>8</v>
      </c>
      <c r="E14" s="6">
        <v>506</v>
      </c>
      <c r="F14" s="7" t="s">
        <v>130</v>
      </c>
      <c r="G14" s="6"/>
      <c r="H14" s="33">
        <v>150</v>
      </c>
      <c r="I14" s="35" t="str">
        <f t="shared" si="0"/>
        <v>5</v>
      </c>
      <c r="J14" s="35"/>
    </row>
    <row r="15" spans="1:10" x14ac:dyDescent="0.3">
      <c r="A15" s="6">
        <v>2219</v>
      </c>
      <c r="B15" s="7" t="s">
        <v>128</v>
      </c>
      <c r="C15" s="6">
        <v>5169</v>
      </c>
      <c r="D15" s="7" t="s">
        <v>8</v>
      </c>
      <c r="E15" s="6">
        <v>508</v>
      </c>
      <c r="F15" s="7" t="s">
        <v>131</v>
      </c>
      <c r="G15" s="6"/>
      <c r="H15" s="33">
        <v>100</v>
      </c>
      <c r="I15" s="35" t="str">
        <f t="shared" si="0"/>
        <v>5</v>
      </c>
      <c r="J15" s="35"/>
    </row>
    <row r="16" spans="1:10" x14ac:dyDescent="0.3">
      <c r="A16" s="6">
        <v>2219</v>
      </c>
      <c r="B16" s="7" t="s">
        <v>128</v>
      </c>
      <c r="C16" s="6">
        <v>5169</v>
      </c>
      <c r="D16" s="7" t="s">
        <v>8</v>
      </c>
      <c r="E16" s="6">
        <v>5231</v>
      </c>
      <c r="F16" s="7" t="s">
        <v>132</v>
      </c>
      <c r="G16" s="6"/>
      <c r="H16" s="33">
        <v>100</v>
      </c>
      <c r="I16" s="35" t="str">
        <f t="shared" si="0"/>
        <v>5</v>
      </c>
      <c r="J16" s="35"/>
    </row>
    <row r="17" spans="1:10" x14ac:dyDescent="0.3">
      <c r="A17" s="6">
        <v>2219</v>
      </c>
      <c r="B17" s="7" t="s">
        <v>128</v>
      </c>
      <c r="C17" s="6">
        <v>5171</v>
      </c>
      <c r="D17" s="7" t="s">
        <v>34</v>
      </c>
      <c r="E17" s="6">
        <v>523</v>
      </c>
      <c r="F17" s="7" t="s">
        <v>133</v>
      </c>
      <c r="G17" s="6"/>
      <c r="H17" s="33">
        <v>1000</v>
      </c>
      <c r="I17" s="35" t="str">
        <f t="shared" si="0"/>
        <v>5</v>
      </c>
      <c r="J17" s="35"/>
    </row>
    <row r="18" spans="1:10" x14ac:dyDescent="0.3">
      <c r="A18" s="6">
        <v>2219</v>
      </c>
      <c r="B18" s="7" t="s">
        <v>128</v>
      </c>
      <c r="C18" s="6">
        <v>6121</v>
      </c>
      <c r="D18" s="7" t="s">
        <v>121</v>
      </c>
      <c r="E18" s="6">
        <v>140531</v>
      </c>
      <c r="F18" s="7" t="s">
        <v>134</v>
      </c>
      <c r="G18" s="6"/>
      <c r="H18" s="33">
        <v>1000</v>
      </c>
      <c r="I18" s="35" t="str">
        <f t="shared" si="0"/>
        <v>6</v>
      </c>
      <c r="J18" s="35"/>
    </row>
    <row r="19" spans="1:10" x14ac:dyDescent="0.3">
      <c r="A19" s="6">
        <v>2229</v>
      </c>
      <c r="B19" s="7" t="s">
        <v>135</v>
      </c>
      <c r="C19" s="6">
        <v>5169</v>
      </c>
      <c r="D19" s="7" t="s">
        <v>8</v>
      </c>
      <c r="E19" s="6">
        <v>504</v>
      </c>
      <c r="F19" s="7" t="s">
        <v>136</v>
      </c>
      <c r="G19" s="6"/>
      <c r="H19" s="33">
        <v>100</v>
      </c>
      <c r="I19" s="35" t="str">
        <f t="shared" si="0"/>
        <v>5</v>
      </c>
      <c r="J19" s="35"/>
    </row>
    <row r="20" spans="1:10" x14ac:dyDescent="0.3">
      <c r="A20" s="6">
        <v>2341</v>
      </c>
      <c r="B20" s="7" t="s">
        <v>137</v>
      </c>
      <c r="C20" s="6">
        <v>5171</v>
      </c>
      <c r="D20" s="7" t="s">
        <v>34</v>
      </c>
      <c r="E20" s="6">
        <v>548</v>
      </c>
      <c r="F20" s="7" t="s">
        <v>138</v>
      </c>
      <c r="G20" s="6"/>
      <c r="H20" s="33">
        <v>600</v>
      </c>
      <c r="I20" s="35" t="str">
        <f t="shared" si="0"/>
        <v>5</v>
      </c>
      <c r="J20" s="35"/>
    </row>
    <row r="21" spans="1:10" x14ac:dyDescent="0.3">
      <c r="A21" s="6">
        <v>3113</v>
      </c>
      <c r="B21" s="7" t="s">
        <v>53</v>
      </c>
      <c r="C21" s="6">
        <v>6121</v>
      </c>
      <c r="D21" s="7" t="s">
        <v>121</v>
      </c>
      <c r="E21" s="6">
        <v>14053</v>
      </c>
      <c r="F21" s="7" t="s">
        <v>139</v>
      </c>
      <c r="G21" s="6"/>
      <c r="H21" s="33">
        <v>13000</v>
      </c>
      <c r="I21" s="35" t="str">
        <f t="shared" si="0"/>
        <v>6</v>
      </c>
      <c r="J21" s="35"/>
    </row>
    <row r="22" spans="1:10" x14ac:dyDescent="0.3">
      <c r="A22" s="6">
        <v>3315</v>
      </c>
      <c r="B22" s="7" t="s">
        <v>46</v>
      </c>
      <c r="C22" s="6">
        <v>5171</v>
      </c>
      <c r="D22" s="7" t="s">
        <v>34</v>
      </c>
      <c r="E22" s="6">
        <v>537</v>
      </c>
      <c r="F22" s="7" t="s">
        <v>140</v>
      </c>
      <c r="G22" s="6"/>
      <c r="H22" s="33">
        <v>800</v>
      </c>
      <c r="I22" s="35" t="str">
        <f t="shared" si="0"/>
        <v>5</v>
      </c>
      <c r="J22" s="35"/>
    </row>
    <row r="23" spans="1:10" x14ac:dyDescent="0.3">
      <c r="A23" s="6">
        <v>3392</v>
      </c>
      <c r="B23" s="7" t="s">
        <v>50</v>
      </c>
      <c r="C23" s="6">
        <v>5169</v>
      </c>
      <c r="D23" s="7" t="s">
        <v>8</v>
      </c>
      <c r="E23" s="6">
        <v>513</v>
      </c>
      <c r="F23" s="7" t="s">
        <v>141</v>
      </c>
      <c r="G23" s="6"/>
      <c r="H23" s="33">
        <v>400</v>
      </c>
      <c r="I23" s="35" t="str">
        <f t="shared" si="0"/>
        <v>5</v>
      </c>
      <c r="J23" s="35"/>
    </row>
    <row r="24" spans="1:10" x14ac:dyDescent="0.3">
      <c r="A24" s="6">
        <v>3392</v>
      </c>
      <c r="B24" s="7" t="s">
        <v>50</v>
      </c>
      <c r="C24" s="6">
        <v>5171</v>
      </c>
      <c r="D24" s="7" t="s">
        <v>34</v>
      </c>
      <c r="E24" s="6">
        <v>515</v>
      </c>
      <c r="F24" s="7" t="s">
        <v>142</v>
      </c>
      <c r="G24" s="6"/>
      <c r="H24" s="33">
        <v>400</v>
      </c>
      <c r="I24" s="35" t="str">
        <f t="shared" si="0"/>
        <v>5</v>
      </c>
      <c r="J24" s="35"/>
    </row>
    <row r="25" spans="1:10" x14ac:dyDescent="0.3">
      <c r="A25" s="6">
        <v>3412</v>
      </c>
      <c r="B25" s="7" t="s">
        <v>143</v>
      </c>
      <c r="C25" s="6">
        <v>6121</v>
      </c>
      <c r="D25" s="7" t="s">
        <v>121</v>
      </c>
      <c r="E25" s="6">
        <v>536</v>
      </c>
      <c r="F25" s="7" t="s">
        <v>144</v>
      </c>
      <c r="G25" s="6"/>
      <c r="H25" s="33">
        <v>18000</v>
      </c>
      <c r="I25" s="35" t="str">
        <f t="shared" si="0"/>
        <v>6</v>
      </c>
      <c r="J25" s="35"/>
    </row>
    <row r="26" spans="1:10" x14ac:dyDescent="0.3">
      <c r="A26" s="6">
        <v>3412</v>
      </c>
      <c r="B26" s="7" t="s">
        <v>143</v>
      </c>
      <c r="C26" s="6">
        <v>6121</v>
      </c>
      <c r="D26" s="7" t="s">
        <v>121</v>
      </c>
      <c r="E26" s="6">
        <v>5361</v>
      </c>
      <c r="F26" s="7" t="s">
        <v>145</v>
      </c>
      <c r="G26" s="6"/>
      <c r="H26" s="33">
        <v>300</v>
      </c>
      <c r="I26" s="35" t="str">
        <f t="shared" si="0"/>
        <v>6</v>
      </c>
      <c r="J26" s="35"/>
    </row>
    <row r="27" spans="1:10" x14ac:dyDescent="0.3">
      <c r="A27" s="6">
        <v>3612</v>
      </c>
      <c r="B27" s="7" t="s">
        <v>146</v>
      </c>
      <c r="C27" s="6">
        <v>6121</v>
      </c>
      <c r="D27" s="7" t="s">
        <v>121</v>
      </c>
      <c r="E27" s="6">
        <v>3901</v>
      </c>
      <c r="F27" s="7" t="s">
        <v>309</v>
      </c>
      <c r="G27" s="6"/>
      <c r="H27" s="33">
        <v>5500</v>
      </c>
      <c r="I27" s="35" t="str">
        <f t="shared" si="0"/>
        <v>6</v>
      </c>
      <c r="J27" s="35"/>
    </row>
    <row r="28" spans="1:10" x14ac:dyDescent="0.3">
      <c r="A28" s="6">
        <v>3631</v>
      </c>
      <c r="B28" s="7" t="s">
        <v>147</v>
      </c>
      <c r="C28" s="6">
        <v>6121</v>
      </c>
      <c r="D28" s="7" t="s">
        <v>121</v>
      </c>
      <c r="E28" s="6">
        <v>525</v>
      </c>
      <c r="F28" s="7" t="s">
        <v>148</v>
      </c>
      <c r="G28" s="6"/>
      <c r="H28" s="33">
        <v>600</v>
      </c>
      <c r="I28" s="35" t="str">
        <f t="shared" si="0"/>
        <v>6</v>
      </c>
      <c r="J28" s="35"/>
    </row>
    <row r="29" spans="1:10" x14ac:dyDescent="0.3">
      <c r="A29" s="6">
        <v>3631</v>
      </c>
      <c r="B29" s="7" t="s">
        <v>147</v>
      </c>
      <c r="C29" s="6">
        <v>6122</v>
      </c>
      <c r="D29" s="7" t="s">
        <v>149</v>
      </c>
      <c r="E29" s="6">
        <v>538</v>
      </c>
      <c r="F29" s="7" t="s">
        <v>150</v>
      </c>
      <c r="G29" s="6"/>
      <c r="H29" s="33">
        <v>80</v>
      </c>
      <c r="I29" s="35" t="str">
        <f t="shared" si="0"/>
        <v>6</v>
      </c>
      <c r="J29" s="35"/>
    </row>
    <row r="30" spans="1:10" x14ac:dyDescent="0.3">
      <c r="A30" s="6">
        <v>3636</v>
      </c>
      <c r="B30" s="7" t="s">
        <v>151</v>
      </c>
      <c r="C30" s="6">
        <v>5169</v>
      </c>
      <c r="D30" s="7" t="s">
        <v>8</v>
      </c>
      <c r="E30" s="6">
        <v>522</v>
      </c>
      <c r="F30" s="7" t="s">
        <v>152</v>
      </c>
      <c r="G30" s="6"/>
      <c r="H30" s="33">
        <v>270</v>
      </c>
      <c r="I30" s="35" t="str">
        <f t="shared" si="0"/>
        <v>5</v>
      </c>
      <c r="J30" s="35"/>
    </row>
    <row r="31" spans="1:10" x14ac:dyDescent="0.3">
      <c r="A31" s="6">
        <v>3639</v>
      </c>
      <c r="B31" s="7" t="s">
        <v>39</v>
      </c>
      <c r="C31" s="6">
        <v>6130</v>
      </c>
      <c r="D31" s="7" t="s">
        <v>153</v>
      </c>
      <c r="E31" s="6">
        <v>55</v>
      </c>
      <c r="F31" s="7" t="s">
        <v>154</v>
      </c>
      <c r="G31" s="6"/>
      <c r="H31" s="33">
        <v>200</v>
      </c>
      <c r="I31" s="35" t="str">
        <f t="shared" si="0"/>
        <v>6</v>
      </c>
      <c r="J31" s="35"/>
    </row>
    <row r="32" spans="1:10" x14ac:dyDescent="0.3">
      <c r="A32" s="6">
        <v>6171</v>
      </c>
      <c r="B32" s="7" t="s">
        <v>16</v>
      </c>
      <c r="C32" s="6">
        <v>5169</v>
      </c>
      <c r="D32" s="7" t="s">
        <v>8</v>
      </c>
      <c r="E32" s="6">
        <v>514</v>
      </c>
      <c r="F32" s="7" t="s">
        <v>155</v>
      </c>
      <c r="G32" s="6"/>
      <c r="H32" s="33">
        <v>100</v>
      </c>
      <c r="I32" s="35" t="str">
        <f t="shared" si="0"/>
        <v>5</v>
      </c>
      <c r="J32" s="35"/>
    </row>
    <row r="33" spans="1:10" x14ac:dyDescent="0.3">
      <c r="A33" s="6">
        <v>6171</v>
      </c>
      <c r="B33" s="7" t="s">
        <v>16</v>
      </c>
      <c r="C33" s="6">
        <v>5169</v>
      </c>
      <c r="D33" s="7" t="s">
        <v>8</v>
      </c>
      <c r="E33" s="6">
        <v>517</v>
      </c>
      <c r="F33" s="7" t="s">
        <v>156</v>
      </c>
      <c r="G33" s="6"/>
      <c r="H33" s="33">
        <v>150</v>
      </c>
      <c r="I33" s="35" t="str">
        <f t="shared" si="0"/>
        <v>5</v>
      </c>
      <c r="J33" s="35"/>
    </row>
    <row r="34" spans="1:10" x14ac:dyDescent="0.3">
      <c r="A34" s="6">
        <v>6171</v>
      </c>
      <c r="B34" s="7" t="s">
        <v>16</v>
      </c>
      <c r="C34" s="6">
        <v>5169</v>
      </c>
      <c r="D34" s="7" t="s">
        <v>8</v>
      </c>
      <c r="E34" s="6">
        <v>520</v>
      </c>
      <c r="F34" s="7" t="s">
        <v>157</v>
      </c>
      <c r="G34" s="6"/>
      <c r="H34" s="33">
        <v>500</v>
      </c>
      <c r="I34" s="35" t="str">
        <f t="shared" si="0"/>
        <v>5</v>
      </c>
      <c r="J34" s="35"/>
    </row>
    <row r="35" spans="1:10" x14ac:dyDescent="0.3">
      <c r="A35" s="6">
        <v>6171</v>
      </c>
      <c r="B35" s="7" t="s">
        <v>16</v>
      </c>
      <c r="C35" s="6">
        <v>5169</v>
      </c>
      <c r="D35" s="7" t="s">
        <v>8</v>
      </c>
      <c r="E35" s="6">
        <v>521</v>
      </c>
      <c r="F35" s="7" t="s">
        <v>158</v>
      </c>
      <c r="G35" s="6"/>
      <c r="H35" s="33">
        <v>200</v>
      </c>
      <c r="I35" s="35" t="str">
        <f t="shared" si="0"/>
        <v>5</v>
      </c>
      <c r="J35" s="35"/>
    </row>
    <row r="36" spans="1:10" x14ac:dyDescent="0.3">
      <c r="A36" s="6">
        <v>6171</v>
      </c>
      <c r="B36" s="7" t="s">
        <v>16</v>
      </c>
      <c r="C36" s="6">
        <v>5169</v>
      </c>
      <c r="D36" s="7" t="s">
        <v>8</v>
      </c>
      <c r="E36" s="6">
        <v>539</v>
      </c>
      <c r="F36" s="7" t="s">
        <v>159</v>
      </c>
      <c r="G36" s="6"/>
      <c r="H36" s="33">
        <v>100</v>
      </c>
      <c r="I36" s="35" t="str">
        <f t="shared" si="0"/>
        <v>5</v>
      </c>
      <c r="J36" s="35"/>
    </row>
    <row r="37" spans="1:10" x14ac:dyDescent="0.3">
      <c r="A37" s="9"/>
      <c r="B37" s="10"/>
      <c r="C37" s="9"/>
      <c r="D37" s="10"/>
      <c r="E37" s="9"/>
      <c r="F37" s="10"/>
      <c r="G37" s="9"/>
      <c r="H37" s="11">
        <f>SUM(H8:H36)</f>
        <v>56230</v>
      </c>
      <c r="I37" t="str">
        <f t="shared" si="0"/>
        <v/>
      </c>
    </row>
    <row r="38" spans="1:10" x14ac:dyDescent="0.3">
      <c r="A38" s="12" t="s">
        <v>160</v>
      </c>
      <c r="B38" s="13" t="s">
        <v>117</v>
      </c>
      <c r="C38" s="12"/>
      <c r="D38" s="13"/>
      <c r="E38" s="12"/>
      <c r="F38" s="13"/>
      <c r="G38" s="12"/>
      <c r="H38" s="14">
        <f>H7</f>
        <v>138</v>
      </c>
      <c r="I38" t="str">
        <f t="shared" si="0"/>
        <v/>
      </c>
    </row>
    <row r="39" spans="1:10" x14ac:dyDescent="0.3">
      <c r="A39" s="12" t="s">
        <v>161</v>
      </c>
      <c r="B39" s="13" t="s">
        <v>117</v>
      </c>
      <c r="C39" s="12"/>
      <c r="D39" s="13"/>
      <c r="E39" s="12"/>
      <c r="F39" s="13"/>
      <c r="G39" s="12"/>
      <c r="H39" s="14">
        <f>H37</f>
        <v>56230</v>
      </c>
      <c r="I39" t="str">
        <f t="shared" si="0"/>
        <v/>
      </c>
    </row>
    <row r="40" spans="1:10" x14ac:dyDescent="0.3">
      <c r="A40" s="12" t="s">
        <v>162</v>
      </c>
      <c r="B40" s="13" t="s">
        <v>117</v>
      </c>
      <c r="C40" s="12"/>
      <c r="D40" s="13"/>
      <c r="E40" s="12"/>
      <c r="F40" s="13"/>
      <c r="G40" s="12"/>
      <c r="H40" s="14">
        <f>H38-H39</f>
        <v>-56092</v>
      </c>
      <c r="I40" t="str">
        <f t="shared" si="0"/>
        <v/>
      </c>
    </row>
    <row r="41" spans="1:10" ht="18.45" customHeight="1" x14ac:dyDescent="0.3">
      <c r="A41" s="46" t="s">
        <v>251</v>
      </c>
      <c r="B41" s="46"/>
      <c r="C41" s="46"/>
      <c r="D41" s="46"/>
      <c r="E41" s="46"/>
      <c r="F41" s="46"/>
      <c r="G41" s="46"/>
      <c r="H41" s="46"/>
      <c r="I41" t="str">
        <f t="shared" si="0"/>
        <v/>
      </c>
    </row>
    <row r="42" spans="1:10" x14ac:dyDescent="0.3">
      <c r="A42" s="6">
        <v>6171</v>
      </c>
      <c r="B42" s="7" t="s">
        <v>16</v>
      </c>
      <c r="C42" s="6">
        <v>5163</v>
      </c>
      <c r="D42" s="7" t="s">
        <v>112</v>
      </c>
      <c r="E42" s="6"/>
      <c r="F42" s="7" t="s">
        <v>310</v>
      </c>
      <c r="G42" s="6"/>
      <c r="H42" s="8">
        <v>500</v>
      </c>
      <c r="I42" t="str">
        <f t="shared" si="0"/>
        <v>5</v>
      </c>
    </row>
    <row r="43" spans="1:10" x14ac:dyDescent="0.3">
      <c r="A43" s="9"/>
      <c r="B43" s="10"/>
      <c r="C43" s="9"/>
      <c r="D43" s="10"/>
      <c r="E43" s="9"/>
      <c r="F43" s="10"/>
      <c r="G43" s="9"/>
      <c r="H43" s="11">
        <f>SUM(H42)</f>
        <v>500</v>
      </c>
      <c r="I43" t="str">
        <f t="shared" si="0"/>
        <v/>
      </c>
    </row>
    <row r="44" spans="1:10" x14ac:dyDescent="0.3">
      <c r="A44" s="12" t="s">
        <v>161</v>
      </c>
      <c r="B44" s="13" t="s">
        <v>163</v>
      </c>
      <c r="C44" s="12"/>
      <c r="D44" s="13"/>
      <c r="E44" s="12"/>
      <c r="F44" s="13"/>
      <c r="G44" s="12"/>
      <c r="H44" s="14">
        <f>H43</f>
        <v>500</v>
      </c>
      <c r="I44" t="str">
        <f t="shared" si="0"/>
        <v/>
      </c>
    </row>
    <row r="45" spans="1:10" x14ac:dyDescent="0.3">
      <c r="A45" s="15" t="s">
        <v>160</v>
      </c>
      <c r="B45" s="16" t="s">
        <v>116</v>
      </c>
      <c r="C45" s="15"/>
      <c r="D45" s="16"/>
      <c r="E45" s="15"/>
      <c r="F45" s="16"/>
      <c r="G45" s="15"/>
      <c r="H45" s="17">
        <f>SUM(H7)</f>
        <v>138</v>
      </c>
      <c r="I45" t="str">
        <f t="shared" si="0"/>
        <v/>
      </c>
    </row>
    <row r="46" spans="1:10" x14ac:dyDescent="0.3">
      <c r="A46" s="15" t="s">
        <v>161</v>
      </c>
      <c r="B46" s="16" t="s">
        <v>116</v>
      </c>
      <c r="C46" s="15"/>
      <c r="D46" s="16"/>
      <c r="E46" s="15"/>
      <c r="F46" s="16"/>
      <c r="G46" s="15"/>
      <c r="H46" s="17">
        <f>SUM(H37,H43)</f>
        <v>56730</v>
      </c>
      <c r="I46" t="str">
        <f t="shared" si="0"/>
        <v/>
      </c>
    </row>
    <row r="47" spans="1:10" x14ac:dyDescent="0.3">
      <c r="A47" s="15" t="s">
        <v>162</v>
      </c>
      <c r="B47" s="16" t="s">
        <v>116</v>
      </c>
      <c r="C47" s="15"/>
      <c r="D47" s="16"/>
      <c r="E47" s="15"/>
      <c r="F47" s="16"/>
      <c r="G47" s="15"/>
      <c r="H47" s="17">
        <f>H45-H46</f>
        <v>-56592</v>
      </c>
      <c r="I47" t="str">
        <f t="shared" si="0"/>
        <v/>
      </c>
    </row>
  </sheetData>
  <mergeCells count="3">
    <mergeCell ref="A2:H2"/>
    <mergeCell ref="A3:H3"/>
    <mergeCell ref="A41:H41"/>
  </mergeCells>
  <pageMargins left="0.19685039369791668" right="0.19685039369791668" top="0.19685039369791668" bottom="0.39370078739583336" header="0.19685039369791668" footer="0.19685039369791668"/>
  <pageSetup paperSize="9" scale="85" fitToHeight="0" orientation="landscape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H1" sqref="H1"/>
    </sheetView>
  </sheetViews>
  <sheetFormatPr defaultRowHeight="15.6" x14ac:dyDescent="0.3"/>
  <cols>
    <col min="1" max="1" width="6.19921875" style="1" customWidth="1"/>
    <col min="2" max="2" width="33.8984375" style="2" customWidth="1"/>
    <col min="3" max="3" width="6.19921875" style="1" customWidth="1"/>
    <col min="4" max="4" width="33.5" style="2" customWidth="1"/>
    <col min="5" max="5" width="10.3984375" style="1" customWidth="1"/>
    <col min="6" max="6" width="30" style="2" customWidth="1"/>
    <col min="7" max="7" width="7.3984375" style="1" customWidth="1"/>
    <col min="8" max="8" width="13.09765625" style="3" customWidth="1"/>
    <col min="9" max="9" width="0" hidden="1" customWidth="1"/>
  </cols>
  <sheetData>
    <row r="1" spans="1:9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9" ht="18.45" customHeight="1" x14ac:dyDescent="0.3">
      <c r="A2" s="47" t="s">
        <v>252</v>
      </c>
      <c r="B2" s="47"/>
      <c r="C2" s="47"/>
      <c r="D2" s="47"/>
      <c r="E2" s="47"/>
      <c r="F2" s="47"/>
      <c r="G2" s="47"/>
      <c r="H2" s="47"/>
      <c r="I2" t="str">
        <f>LEFT(C2,1)</f>
        <v/>
      </c>
    </row>
    <row r="3" spans="1:9" x14ac:dyDescent="0.3">
      <c r="A3" s="6"/>
      <c r="B3" s="7"/>
      <c r="C3" s="6">
        <v>4116</v>
      </c>
      <c r="D3" s="7" t="s">
        <v>165</v>
      </c>
      <c r="E3" s="6"/>
      <c r="F3" s="7" t="s">
        <v>289</v>
      </c>
      <c r="G3" s="6">
        <v>13010</v>
      </c>
      <c r="H3" s="8">
        <v>624</v>
      </c>
      <c r="I3" t="str">
        <f t="shared" ref="I3:I31" si="0">LEFT(C3,1)</f>
        <v>4</v>
      </c>
    </row>
    <row r="4" spans="1:9" x14ac:dyDescent="0.3">
      <c r="A4" s="6"/>
      <c r="B4" s="7"/>
      <c r="C4" s="6">
        <v>4121</v>
      </c>
      <c r="D4" s="7" t="s">
        <v>166</v>
      </c>
      <c r="E4" s="6"/>
      <c r="F4" s="7" t="s">
        <v>311</v>
      </c>
      <c r="G4" s="6"/>
      <c r="H4" s="8">
        <v>330</v>
      </c>
      <c r="I4" t="str">
        <f t="shared" si="0"/>
        <v>4</v>
      </c>
    </row>
    <row r="5" spans="1:9" x14ac:dyDescent="0.3">
      <c r="A5" s="9"/>
      <c r="B5" s="10"/>
      <c r="C5" s="9"/>
      <c r="D5" s="10"/>
      <c r="E5" s="9"/>
      <c r="F5" s="10"/>
      <c r="G5" s="9"/>
      <c r="H5" s="11">
        <f>SUM(H3:H4)</f>
        <v>954</v>
      </c>
      <c r="I5" t="str">
        <f t="shared" si="0"/>
        <v/>
      </c>
    </row>
    <row r="6" spans="1:9" x14ac:dyDescent="0.3">
      <c r="A6" s="6">
        <v>3429</v>
      </c>
      <c r="B6" s="7" t="s">
        <v>93</v>
      </c>
      <c r="C6" s="6">
        <v>5136</v>
      </c>
      <c r="D6" s="7" t="s">
        <v>105</v>
      </c>
      <c r="E6" s="6">
        <v>701</v>
      </c>
      <c r="F6" s="7" t="s">
        <v>167</v>
      </c>
      <c r="G6" s="6"/>
      <c r="H6" s="8">
        <v>2</v>
      </c>
      <c r="I6" t="str">
        <f t="shared" si="0"/>
        <v>5</v>
      </c>
    </row>
    <row r="7" spans="1:9" x14ac:dyDescent="0.3">
      <c r="A7" s="6">
        <v>3429</v>
      </c>
      <c r="B7" s="7" t="s">
        <v>93</v>
      </c>
      <c r="C7" s="6">
        <v>5137</v>
      </c>
      <c r="D7" s="7" t="s">
        <v>106</v>
      </c>
      <c r="E7" s="6">
        <v>701</v>
      </c>
      <c r="F7" s="7" t="s">
        <v>167</v>
      </c>
      <c r="G7" s="6"/>
      <c r="H7" s="8">
        <v>50</v>
      </c>
      <c r="I7" t="str">
        <f t="shared" si="0"/>
        <v>5</v>
      </c>
    </row>
    <row r="8" spans="1:9" x14ac:dyDescent="0.3">
      <c r="A8" s="6">
        <v>3429</v>
      </c>
      <c r="B8" s="7" t="s">
        <v>93</v>
      </c>
      <c r="C8" s="6">
        <v>5139</v>
      </c>
      <c r="D8" s="7" t="s">
        <v>102</v>
      </c>
      <c r="E8" s="6">
        <v>701</v>
      </c>
      <c r="F8" s="7" t="s">
        <v>167</v>
      </c>
      <c r="G8" s="6"/>
      <c r="H8" s="8">
        <v>1</v>
      </c>
      <c r="I8" t="str">
        <f t="shared" si="0"/>
        <v>5</v>
      </c>
    </row>
    <row r="9" spans="1:9" x14ac:dyDescent="0.3">
      <c r="A9" s="6">
        <v>3429</v>
      </c>
      <c r="B9" s="7" t="s">
        <v>93</v>
      </c>
      <c r="C9" s="6">
        <v>5151</v>
      </c>
      <c r="D9" s="7" t="s">
        <v>107</v>
      </c>
      <c r="E9" s="6">
        <v>701</v>
      </c>
      <c r="F9" s="7" t="s">
        <v>167</v>
      </c>
      <c r="G9" s="6"/>
      <c r="H9" s="8">
        <v>1</v>
      </c>
      <c r="I9" t="str">
        <f t="shared" si="0"/>
        <v>5</v>
      </c>
    </row>
    <row r="10" spans="1:9" x14ac:dyDescent="0.3">
      <c r="A10" s="6">
        <v>3429</v>
      </c>
      <c r="B10" s="7" t="s">
        <v>93</v>
      </c>
      <c r="C10" s="6">
        <v>5154</v>
      </c>
      <c r="D10" s="7" t="s">
        <v>109</v>
      </c>
      <c r="E10" s="6">
        <v>701</v>
      </c>
      <c r="F10" s="7" t="s">
        <v>167</v>
      </c>
      <c r="G10" s="6"/>
      <c r="H10" s="8">
        <v>4</v>
      </c>
      <c r="I10" t="str">
        <f t="shared" si="0"/>
        <v>5</v>
      </c>
    </row>
    <row r="11" spans="1:9" x14ac:dyDescent="0.3">
      <c r="A11" s="6">
        <v>3429</v>
      </c>
      <c r="B11" s="7" t="s">
        <v>93</v>
      </c>
      <c r="C11" s="6">
        <v>5169</v>
      </c>
      <c r="D11" s="7" t="s">
        <v>8</v>
      </c>
      <c r="E11" s="6">
        <v>701</v>
      </c>
      <c r="F11" s="7" t="s">
        <v>167</v>
      </c>
      <c r="G11" s="6"/>
      <c r="H11" s="8">
        <v>32</v>
      </c>
      <c r="I11" t="str">
        <f t="shared" si="0"/>
        <v>5</v>
      </c>
    </row>
    <row r="12" spans="1:9" x14ac:dyDescent="0.3">
      <c r="A12" s="6">
        <v>4339</v>
      </c>
      <c r="B12" s="7" t="s">
        <v>168</v>
      </c>
      <c r="C12" s="6">
        <v>5011</v>
      </c>
      <c r="D12" s="7" t="s">
        <v>169</v>
      </c>
      <c r="E12" s="6"/>
      <c r="F12" s="7" t="s">
        <v>289</v>
      </c>
      <c r="G12" s="6">
        <v>13010</v>
      </c>
      <c r="H12" s="8">
        <v>142</v>
      </c>
      <c r="I12" t="str">
        <f t="shared" si="0"/>
        <v>5</v>
      </c>
    </row>
    <row r="13" spans="1:9" x14ac:dyDescent="0.3">
      <c r="A13" s="6">
        <v>4339</v>
      </c>
      <c r="B13" s="7" t="s">
        <v>168</v>
      </c>
      <c r="C13" s="6">
        <v>5031</v>
      </c>
      <c r="D13" s="7" t="s">
        <v>170</v>
      </c>
      <c r="E13" s="6"/>
      <c r="F13" s="7" t="s">
        <v>289</v>
      </c>
      <c r="G13" s="6">
        <v>13010</v>
      </c>
      <c r="H13" s="8">
        <v>36</v>
      </c>
      <c r="I13" t="str">
        <f t="shared" si="0"/>
        <v>5</v>
      </c>
    </row>
    <row r="14" spans="1:9" x14ac:dyDescent="0.3">
      <c r="A14" s="6">
        <v>4339</v>
      </c>
      <c r="B14" s="7" t="s">
        <v>168</v>
      </c>
      <c r="C14" s="6">
        <v>5032</v>
      </c>
      <c r="D14" s="7" t="s">
        <v>171</v>
      </c>
      <c r="E14" s="6"/>
      <c r="F14" s="7" t="s">
        <v>289</v>
      </c>
      <c r="G14" s="6">
        <v>13010</v>
      </c>
      <c r="H14" s="8">
        <v>13</v>
      </c>
      <c r="I14" t="str">
        <f t="shared" si="0"/>
        <v>5</v>
      </c>
    </row>
    <row r="15" spans="1:9" x14ac:dyDescent="0.3">
      <c r="A15" s="6">
        <v>4339</v>
      </c>
      <c r="B15" s="7" t="s">
        <v>168</v>
      </c>
      <c r="C15" s="6">
        <v>5038</v>
      </c>
      <c r="D15" s="7" t="s">
        <v>172</v>
      </c>
      <c r="E15" s="6"/>
      <c r="F15" s="7" t="s">
        <v>289</v>
      </c>
      <c r="G15" s="6">
        <v>13010</v>
      </c>
      <c r="H15" s="8">
        <v>0.3</v>
      </c>
      <c r="I15" t="str">
        <f t="shared" si="0"/>
        <v>5</v>
      </c>
    </row>
    <row r="16" spans="1:9" x14ac:dyDescent="0.3">
      <c r="A16" s="6">
        <v>4339</v>
      </c>
      <c r="B16" s="7" t="s">
        <v>168</v>
      </c>
      <c r="C16" s="6">
        <v>5136</v>
      </c>
      <c r="D16" s="7" t="s">
        <v>105</v>
      </c>
      <c r="E16" s="6"/>
      <c r="F16" s="7"/>
      <c r="G16" s="6">
        <v>13010</v>
      </c>
      <c r="H16" s="8">
        <v>5</v>
      </c>
      <c r="I16" t="str">
        <f t="shared" si="0"/>
        <v>5</v>
      </c>
    </row>
    <row r="17" spans="1:9" x14ac:dyDescent="0.3">
      <c r="A17" s="6">
        <v>4339</v>
      </c>
      <c r="B17" s="7" t="s">
        <v>168</v>
      </c>
      <c r="C17" s="6">
        <v>5156</v>
      </c>
      <c r="D17" s="7" t="s">
        <v>110</v>
      </c>
      <c r="E17" s="6"/>
      <c r="F17" s="7"/>
      <c r="G17" s="6">
        <v>13010</v>
      </c>
      <c r="H17" s="8">
        <v>1.4</v>
      </c>
      <c r="I17" t="str">
        <f t="shared" si="0"/>
        <v>5</v>
      </c>
    </row>
    <row r="18" spans="1:9" x14ac:dyDescent="0.3">
      <c r="A18" s="6">
        <v>4339</v>
      </c>
      <c r="B18" s="7" t="s">
        <v>168</v>
      </c>
      <c r="C18" s="6">
        <v>5169</v>
      </c>
      <c r="D18" s="7" t="s">
        <v>8</v>
      </c>
      <c r="E18" s="6"/>
      <c r="F18" s="7"/>
      <c r="G18" s="6">
        <v>13010</v>
      </c>
      <c r="H18" s="8">
        <v>146</v>
      </c>
      <c r="I18" t="str">
        <f t="shared" si="0"/>
        <v>5</v>
      </c>
    </row>
    <row r="19" spans="1:9" x14ac:dyDescent="0.3">
      <c r="A19" s="6">
        <v>4339</v>
      </c>
      <c r="B19" s="7" t="s">
        <v>168</v>
      </c>
      <c r="C19" s="6">
        <v>5173</v>
      </c>
      <c r="D19" s="7" t="s">
        <v>173</v>
      </c>
      <c r="E19" s="6"/>
      <c r="F19" s="7"/>
      <c r="G19" s="6">
        <v>13010</v>
      </c>
      <c r="H19" s="8">
        <v>1</v>
      </c>
      <c r="I19" t="str">
        <f t="shared" si="0"/>
        <v>5</v>
      </c>
    </row>
    <row r="20" spans="1:9" x14ac:dyDescent="0.3">
      <c r="A20" s="6">
        <v>4351</v>
      </c>
      <c r="B20" s="7" t="s">
        <v>174</v>
      </c>
      <c r="C20" s="6">
        <v>5021</v>
      </c>
      <c r="D20" s="7" t="s">
        <v>104</v>
      </c>
      <c r="E20" s="6">
        <v>705</v>
      </c>
      <c r="F20" s="7" t="s">
        <v>175</v>
      </c>
      <c r="G20" s="6"/>
      <c r="H20" s="8">
        <v>10</v>
      </c>
      <c r="I20" t="str">
        <f t="shared" si="0"/>
        <v>5</v>
      </c>
    </row>
    <row r="21" spans="1:9" x14ac:dyDescent="0.3">
      <c r="A21" s="6">
        <v>4351</v>
      </c>
      <c r="B21" s="7" t="s">
        <v>174</v>
      </c>
      <c r="C21" s="6">
        <v>5169</v>
      </c>
      <c r="D21" s="7" t="s">
        <v>8</v>
      </c>
      <c r="E21" s="6">
        <v>705</v>
      </c>
      <c r="F21" s="7" t="s">
        <v>175</v>
      </c>
      <c r="G21" s="6"/>
      <c r="H21" s="8">
        <v>14</v>
      </c>
      <c r="I21" t="str">
        <f t="shared" si="0"/>
        <v>5</v>
      </c>
    </row>
    <row r="22" spans="1:9" x14ac:dyDescent="0.3">
      <c r="A22" s="6">
        <v>4351</v>
      </c>
      <c r="B22" s="7" t="s">
        <v>174</v>
      </c>
      <c r="C22" s="6">
        <v>5175</v>
      </c>
      <c r="D22" s="7" t="s">
        <v>176</v>
      </c>
      <c r="E22" s="6">
        <v>705</v>
      </c>
      <c r="F22" s="7" t="s">
        <v>175</v>
      </c>
      <c r="G22" s="6"/>
      <c r="H22" s="8">
        <v>5</v>
      </c>
      <c r="I22" t="str">
        <f t="shared" si="0"/>
        <v>5</v>
      </c>
    </row>
    <row r="23" spans="1:9" x14ac:dyDescent="0.3">
      <c r="A23" s="6">
        <v>4351</v>
      </c>
      <c r="B23" s="7" t="s">
        <v>174</v>
      </c>
      <c r="C23" s="6">
        <v>5194</v>
      </c>
      <c r="D23" s="7" t="s">
        <v>177</v>
      </c>
      <c r="E23" s="6">
        <v>705</v>
      </c>
      <c r="F23" s="7" t="s">
        <v>175</v>
      </c>
      <c r="G23" s="6"/>
      <c r="H23" s="8">
        <v>1</v>
      </c>
      <c r="I23" t="str">
        <f t="shared" si="0"/>
        <v>5</v>
      </c>
    </row>
    <row r="24" spans="1:9" x14ac:dyDescent="0.3">
      <c r="A24" s="6">
        <v>4351</v>
      </c>
      <c r="B24" s="7" t="s">
        <v>174</v>
      </c>
      <c r="C24" s="6">
        <v>5229</v>
      </c>
      <c r="D24" s="7" t="s">
        <v>89</v>
      </c>
      <c r="E24" s="6">
        <v>703</v>
      </c>
      <c r="F24" s="7" t="s">
        <v>178</v>
      </c>
      <c r="G24" s="6"/>
      <c r="H24" s="8">
        <v>794.3</v>
      </c>
      <c r="I24" t="str">
        <f t="shared" si="0"/>
        <v>5</v>
      </c>
    </row>
    <row r="25" spans="1:9" x14ac:dyDescent="0.3">
      <c r="A25" s="6">
        <v>4351</v>
      </c>
      <c r="B25" s="7" t="s">
        <v>174</v>
      </c>
      <c r="C25" s="6">
        <v>5229</v>
      </c>
      <c r="D25" s="7" t="s">
        <v>89</v>
      </c>
      <c r="E25" s="6">
        <v>704</v>
      </c>
      <c r="F25" s="7" t="s">
        <v>179</v>
      </c>
      <c r="G25" s="6"/>
      <c r="H25" s="8">
        <v>282.60000000000002</v>
      </c>
      <c r="I25" t="str">
        <f t="shared" si="0"/>
        <v>5</v>
      </c>
    </row>
    <row r="26" spans="1:9" x14ac:dyDescent="0.3">
      <c r="A26" s="6">
        <v>4379</v>
      </c>
      <c r="B26" s="7" t="s">
        <v>180</v>
      </c>
      <c r="C26" s="6">
        <v>5229</v>
      </c>
      <c r="D26" s="7" t="s">
        <v>89</v>
      </c>
      <c r="E26" s="6">
        <v>702</v>
      </c>
      <c r="F26" s="7" t="s">
        <v>181</v>
      </c>
      <c r="G26" s="6"/>
      <c r="H26" s="8">
        <v>20</v>
      </c>
      <c r="I26" t="str">
        <f t="shared" si="0"/>
        <v>5</v>
      </c>
    </row>
    <row r="27" spans="1:9" x14ac:dyDescent="0.3">
      <c r="A27" s="6">
        <v>6171</v>
      </c>
      <c r="B27" s="7" t="s">
        <v>16</v>
      </c>
      <c r="C27" s="6">
        <v>5169</v>
      </c>
      <c r="D27" s="7" t="s">
        <v>8</v>
      </c>
      <c r="E27" s="6"/>
      <c r="F27" s="7"/>
      <c r="G27" s="6"/>
      <c r="H27" s="8">
        <v>34.200000000000003</v>
      </c>
      <c r="I27" t="str">
        <f t="shared" si="0"/>
        <v>5</v>
      </c>
    </row>
    <row r="28" spans="1:9" x14ac:dyDescent="0.3">
      <c r="A28" s="9"/>
      <c r="B28" s="10"/>
      <c r="C28" s="9"/>
      <c r="D28" s="10"/>
      <c r="E28" s="9"/>
      <c r="F28" s="10"/>
      <c r="G28" s="9"/>
      <c r="H28" s="11">
        <f>SUM(H6:H27)</f>
        <v>1595.8</v>
      </c>
      <c r="I28" t="str">
        <f t="shared" si="0"/>
        <v/>
      </c>
    </row>
    <row r="29" spans="1:9" x14ac:dyDescent="0.3">
      <c r="A29" s="15" t="s">
        <v>182</v>
      </c>
      <c r="B29" s="16" t="s">
        <v>164</v>
      </c>
      <c r="C29" s="15"/>
      <c r="D29" s="16"/>
      <c r="E29" s="15"/>
      <c r="F29" s="16"/>
      <c r="G29" s="15"/>
      <c r="H29" s="17">
        <f>H5</f>
        <v>954</v>
      </c>
      <c r="I29" t="str">
        <f t="shared" si="0"/>
        <v/>
      </c>
    </row>
    <row r="30" spans="1:9" x14ac:dyDescent="0.3">
      <c r="A30" s="15" t="s">
        <v>183</v>
      </c>
      <c r="B30" s="16" t="s">
        <v>164</v>
      </c>
      <c r="C30" s="15"/>
      <c r="D30" s="16"/>
      <c r="E30" s="15"/>
      <c r="F30" s="16"/>
      <c r="G30" s="15"/>
      <c r="H30" s="17">
        <f>H28</f>
        <v>1595.8</v>
      </c>
      <c r="I30" t="str">
        <f t="shared" si="0"/>
        <v/>
      </c>
    </row>
    <row r="31" spans="1:9" x14ac:dyDescent="0.3">
      <c r="A31" s="15" t="s">
        <v>184</v>
      </c>
      <c r="B31" s="16" t="s">
        <v>164</v>
      </c>
      <c r="C31" s="15"/>
      <c r="D31" s="16"/>
      <c r="E31" s="15"/>
      <c r="F31" s="16"/>
      <c r="G31" s="15"/>
      <c r="H31" s="17">
        <f>H29-H30</f>
        <v>-641.79999999999995</v>
      </c>
      <c r="I31" t="str">
        <f t="shared" si="0"/>
        <v/>
      </c>
    </row>
  </sheetData>
  <mergeCells count="1">
    <mergeCell ref="A2:H2"/>
  </mergeCells>
  <pageMargins left="0.19685039369791668" right="0.19685039369791668" top="0.19685039369791668" bottom="0.39370078739583336" header="0.19685039369791668" footer="0.19685039369791668"/>
  <pageSetup paperSize="9" scale="95" fitToHeight="0" orientation="landscape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Normal="100" workbookViewId="0">
      <selection activeCell="F39" sqref="F38:F39"/>
    </sheetView>
  </sheetViews>
  <sheetFormatPr defaultRowHeight="15.6" x14ac:dyDescent="0.3"/>
  <cols>
    <col min="1" max="1" width="6.19921875" style="1" customWidth="1"/>
    <col min="2" max="2" width="32.19921875" style="2" customWidth="1"/>
    <col min="3" max="3" width="6.19921875" style="1" customWidth="1"/>
    <col min="4" max="4" width="31.8984375" style="2" customWidth="1"/>
    <col min="5" max="5" width="9.19921875" style="1" customWidth="1"/>
    <col min="6" max="6" width="31.69921875" style="2" customWidth="1"/>
    <col min="7" max="7" width="7.3984375" style="1" customWidth="1"/>
    <col min="8" max="8" width="11.69921875" style="3" customWidth="1"/>
    <col min="9" max="9" width="0" hidden="1" customWidth="1"/>
  </cols>
  <sheetData>
    <row r="1" spans="1:9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9" ht="18.45" customHeight="1" x14ac:dyDescent="0.3">
      <c r="A2" s="45" t="s">
        <v>253</v>
      </c>
      <c r="B2" s="45"/>
      <c r="C2" s="45"/>
      <c r="D2" s="45"/>
      <c r="E2" s="45"/>
      <c r="F2" s="45"/>
      <c r="G2" s="45"/>
      <c r="H2" s="45"/>
      <c r="I2" t="str">
        <f>LEFT(C2,1)</f>
        <v/>
      </c>
    </row>
    <row r="3" spans="1:9" ht="18.45" customHeight="1" x14ac:dyDescent="0.3">
      <c r="A3" s="46" t="s">
        <v>254</v>
      </c>
      <c r="B3" s="46"/>
      <c r="C3" s="46"/>
      <c r="D3" s="46"/>
      <c r="E3" s="46"/>
      <c r="F3" s="46"/>
      <c r="G3" s="46"/>
      <c r="H3" s="46"/>
      <c r="I3" t="str">
        <f t="shared" ref="I3:I32" si="0">LEFT(C3,1)</f>
        <v/>
      </c>
    </row>
    <row r="4" spans="1:9" x14ac:dyDescent="0.3">
      <c r="A4" s="6"/>
      <c r="B4" s="7"/>
      <c r="C4" s="6">
        <v>1361</v>
      </c>
      <c r="D4" s="7" t="s">
        <v>6</v>
      </c>
      <c r="E4" s="6">
        <v>1922</v>
      </c>
      <c r="F4" s="7" t="s">
        <v>187</v>
      </c>
      <c r="G4" s="6"/>
      <c r="H4" s="8">
        <v>500</v>
      </c>
      <c r="I4" t="str">
        <f t="shared" si="0"/>
        <v>1</v>
      </c>
    </row>
    <row r="5" spans="1:9" x14ac:dyDescent="0.3">
      <c r="A5" s="6"/>
      <c r="B5" s="7"/>
      <c r="C5" s="6">
        <v>1361</v>
      </c>
      <c r="D5" s="7" t="s">
        <v>6</v>
      </c>
      <c r="E5" s="6">
        <v>1923</v>
      </c>
      <c r="F5" s="7" t="s">
        <v>188</v>
      </c>
      <c r="G5" s="6"/>
      <c r="H5" s="8">
        <v>30</v>
      </c>
      <c r="I5" t="str">
        <f t="shared" si="0"/>
        <v>1</v>
      </c>
    </row>
    <row r="6" spans="1:9" x14ac:dyDescent="0.3">
      <c r="A6" s="6"/>
      <c r="B6" s="7"/>
      <c r="C6" s="6">
        <v>1361</v>
      </c>
      <c r="D6" s="7" t="s">
        <v>6</v>
      </c>
      <c r="E6" s="6">
        <v>136191</v>
      </c>
      <c r="F6" s="7" t="s">
        <v>189</v>
      </c>
      <c r="G6" s="6"/>
      <c r="H6" s="8">
        <v>150</v>
      </c>
      <c r="I6" t="str">
        <f t="shared" si="0"/>
        <v>1</v>
      </c>
    </row>
    <row r="7" spans="1:9" x14ac:dyDescent="0.3">
      <c r="A7" s="9"/>
      <c r="B7" s="10"/>
      <c r="C7" s="9"/>
      <c r="D7" s="10"/>
      <c r="E7" s="9"/>
      <c r="F7" s="10"/>
      <c r="G7" s="9"/>
      <c r="H7" s="11">
        <f>SUM(H4:H6)</f>
        <v>680</v>
      </c>
      <c r="I7" t="str">
        <f t="shared" si="0"/>
        <v/>
      </c>
    </row>
    <row r="8" spans="1:9" x14ac:dyDescent="0.3">
      <c r="A8" s="6">
        <v>3399</v>
      </c>
      <c r="B8" s="7" t="s">
        <v>88</v>
      </c>
      <c r="C8" s="6">
        <v>5194</v>
      </c>
      <c r="D8" s="7" t="s">
        <v>177</v>
      </c>
      <c r="E8" s="6">
        <v>902</v>
      </c>
      <c r="F8" s="7" t="s">
        <v>190</v>
      </c>
      <c r="G8" s="6"/>
      <c r="H8" s="8">
        <v>100</v>
      </c>
      <c r="I8" t="str">
        <f t="shared" si="0"/>
        <v>5</v>
      </c>
    </row>
    <row r="9" spans="1:9" x14ac:dyDescent="0.3">
      <c r="A9" s="6">
        <v>6171</v>
      </c>
      <c r="B9" s="7" t="s">
        <v>16</v>
      </c>
      <c r="C9" s="6">
        <v>5021</v>
      </c>
      <c r="D9" s="7" t="s">
        <v>104</v>
      </c>
      <c r="E9" s="6">
        <v>901</v>
      </c>
      <c r="F9" s="7" t="s">
        <v>191</v>
      </c>
      <c r="G9" s="6"/>
      <c r="H9" s="8">
        <v>70</v>
      </c>
      <c r="I9" t="str">
        <f t="shared" si="0"/>
        <v>5</v>
      </c>
    </row>
    <row r="10" spans="1:9" x14ac:dyDescent="0.3">
      <c r="A10" s="6">
        <v>6171</v>
      </c>
      <c r="B10" s="7" t="s">
        <v>16</v>
      </c>
      <c r="C10" s="6">
        <v>5031</v>
      </c>
      <c r="D10" s="7" t="s">
        <v>170</v>
      </c>
      <c r="E10" s="6">
        <v>901</v>
      </c>
      <c r="F10" s="7" t="s">
        <v>191</v>
      </c>
      <c r="G10" s="6"/>
      <c r="H10" s="8">
        <v>15</v>
      </c>
      <c r="I10" t="str">
        <f t="shared" si="0"/>
        <v>5</v>
      </c>
    </row>
    <row r="11" spans="1:9" x14ac:dyDescent="0.3">
      <c r="A11" s="6">
        <v>6171</v>
      </c>
      <c r="B11" s="7" t="s">
        <v>16</v>
      </c>
      <c r="C11" s="6">
        <v>5032</v>
      </c>
      <c r="D11" s="7" t="s">
        <v>171</v>
      </c>
      <c r="E11" s="6">
        <v>901</v>
      </c>
      <c r="F11" s="7" t="s">
        <v>191</v>
      </c>
      <c r="G11" s="6"/>
      <c r="H11" s="8">
        <v>5</v>
      </c>
      <c r="I11" t="str">
        <f t="shared" si="0"/>
        <v>5</v>
      </c>
    </row>
    <row r="12" spans="1:9" x14ac:dyDescent="0.3">
      <c r="A12" s="6">
        <v>6171</v>
      </c>
      <c r="B12" s="7" t="s">
        <v>16</v>
      </c>
      <c r="C12" s="6">
        <v>5139</v>
      </c>
      <c r="D12" s="7" t="s">
        <v>102</v>
      </c>
      <c r="E12" s="6">
        <v>901</v>
      </c>
      <c r="F12" s="7" t="s">
        <v>191</v>
      </c>
      <c r="G12" s="6"/>
      <c r="H12" s="8">
        <v>10</v>
      </c>
      <c r="I12" t="str">
        <f t="shared" si="0"/>
        <v>5</v>
      </c>
    </row>
    <row r="13" spans="1:9" x14ac:dyDescent="0.3">
      <c r="A13" s="9"/>
      <c r="B13" s="10"/>
      <c r="C13" s="9"/>
      <c r="D13" s="10"/>
      <c r="E13" s="9"/>
      <c r="F13" s="10"/>
      <c r="G13" s="9"/>
      <c r="H13" s="11">
        <f>SUM(H8:H12)</f>
        <v>200</v>
      </c>
      <c r="I13" t="str">
        <f t="shared" si="0"/>
        <v/>
      </c>
    </row>
    <row r="14" spans="1:9" x14ac:dyDescent="0.3">
      <c r="A14" s="12" t="s">
        <v>192</v>
      </c>
      <c r="B14" s="13" t="s">
        <v>186</v>
      </c>
      <c r="C14" s="12"/>
      <c r="D14" s="13"/>
      <c r="E14" s="12"/>
      <c r="F14" s="13"/>
      <c r="G14" s="12"/>
      <c r="H14" s="14">
        <f>H7</f>
        <v>680</v>
      </c>
      <c r="I14" t="str">
        <f t="shared" si="0"/>
        <v/>
      </c>
    </row>
    <row r="15" spans="1:9" x14ac:dyDescent="0.3">
      <c r="A15" s="12" t="s">
        <v>193</v>
      </c>
      <c r="B15" s="13" t="s">
        <v>186</v>
      </c>
      <c r="C15" s="12"/>
      <c r="D15" s="13"/>
      <c r="E15" s="12"/>
      <c r="F15" s="13"/>
      <c r="G15" s="12"/>
      <c r="H15" s="14">
        <f>H13</f>
        <v>200</v>
      </c>
      <c r="I15" t="str">
        <f t="shared" si="0"/>
        <v/>
      </c>
    </row>
    <row r="16" spans="1:9" x14ac:dyDescent="0.3">
      <c r="A16" s="12" t="s">
        <v>194</v>
      </c>
      <c r="B16" s="13" t="s">
        <v>186</v>
      </c>
      <c r="C16" s="12"/>
      <c r="D16" s="13"/>
      <c r="E16" s="12"/>
      <c r="F16" s="13"/>
      <c r="G16" s="12"/>
      <c r="H16" s="14">
        <f>H14-H15</f>
        <v>480</v>
      </c>
      <c r="I16" t="str">
        <f t="shared" si="0"/>
        <v/>
      </c>
    </row>
    <row r="17" spans="1:9" ht="18.45" customHeight="1" x14ac:dyDescent="0.3">
      <c r="A17" s="46" t="s">
        <v>255</v>
      </c>
      <c r="B17" s="46"/>
      <c r="C17" s="46"/>
      <c r="D17" s="46"/>
      <c r="E17" s="46"/>
      <c r="F17" s="46"/>
      <c r="G17" s="46"/>
      <c r="H17" s="46"/>
      <c r="I17" t="str">
        <f t="shared" si="0"/>
        <v/>
      </c>
    </row>
    <row r="18" spans="1:9" x14ac:dyDescent="0.3">
      <c r="A18" s="6"/>
      <c r="B18" s="7"/>
      <c r="C18" s="6">
        <v>1361</v>
      </c>
      <c r="D18" s="7" t="s">
        <v>6</v>
      </c>
      <c r="E18" s="6"/>
      <c r="F18" s="7"/>
      <c r="G18" s="6"/>
      <c r="H18" s="8">
        <v>170</v>
      </c>
      <c r="I18" t="str">
        <f t="shared" si="0"/>
        <v>1</v>
      </c>
    </row>
    <row r="19" spans="1:9" x14ac:dyDescent="0.3">
      <c r="A19" s="9"/>
      <c r="B19" s="10"/>
      <c r="C19" s="9"/>
      <c r="D19" s="10"/>
      <c r="E19" s="9"/>
      <c r="F19" s="10"/>
      <c r="G19" s="9"/>
      <c r="H19" s="11">
        <f>SUM(H18)</f>
        <v>170</v>
      </c>
      <c r="I19" t="str">
        <f t="shared" si="0"/>
        <v/>
      </c>
    </row>
    <row r="20" spans="1:9" x14ac:dyDescent="0.3">
      <c r="A20" s="12" t="s">
        <v>192</v>
      </c>
      <c r="B20" s="13" t="s">
        <v>195</v>
      </c>
      <c r="C20" s="12"/>
      <c r="D20" s="13"/>
      <c r="E20" s="12"/>
      <c r="F20" s="13"/>
      <c r="G20" s="12"/>
      <c r="H20" s="14">
        <f>H19</f>
        <v>170</v>
      </c>
      <c r="I20" t="str">
        <f t="shared" si="0"/>
        <v/>
      </c>
    </row>
    <row r="21" spans="1:9" ht="18.45" customHeight="1" x14ac:dyDescent="0.3">
      <c r="A21" s="46" t="s">
        <v>256</v>
      </c>
      <c r="B21" s="46"/>
      <c r="C21" s="46"/>
      <c r="D21" s="46"/>
      <c r="E21" s="46"/>
      <c r="F21" s="46"/>
      <c r="G21" s="46"/>
      <c r="H21" s="46"/>
      <c r="I21" t="str">
        <f t="shared" si="0"/>
        <v/>
      </c>
    </row>
    <row r="22" spans="1:9" x14ac:dyDescent="0.3">
      <c r="A22" s="6"/>
      <c r="B22" s="7"/>
      <c r="C22" s="6">
        <v>1353</v>
      </c>
      <c r="D22" s="7" t="s">
        <v>197</v>
      </c>
      <c r="E22" s="6"/>
      <c r="F22" s="7"/>
      <c r="G22" s="6"/>
      <c r="H22" s="8">
        <v>200</v>
      </c>
      <c r="I22" t="str">
        <f t="shared" si="0"/>
        <v>1</v>
      </c>
    </row>
    <row r="23" spans="1:9" x14ac:dyDescent="0.3">
      <c r="A23" s="6"/>
      <c r="B23" s="7"/>
      <c r="C23" s="6">
        <v>1361</v>
      </c>
      <c r="D23" s="7" t="s">
        <v>6</v>
      </c>
      <c r="E23" s="6"/>
      <c r="F23" s="7"/>
      <c r="G23" s="6"/>
      <c r="H23" s="8">
        <v>1500</v>
      </c>
      <c r="I23" t="str">
        <f t="shared" si="0"/>
        <v>1</v>
      </c>
    </row>
    <row r="24" spans="1:9" x14ac:dyDescent="0.3">
      <c r="A24" s="9"/>
      <c r="B24" s="10"/>
      <c r="C24" s="9"/>
      <c r="D24" s="10"/>
      <c r="E24" s="9"/>
      <c r="F24" s="10"/>
      <c r="G24" s="9"/>
      <c r="H24" s="11">
        <f>SUM(H22:H23)</f>
        <v>1700</v>
      </c>
      <c r="I24" t="str">
        <f t="shared" si="0"/>
        <v/>
      </c>
    </row>
    <row r="25" spans="1:9" x14ac:dyDescent="0.3">
      <c r="A25" s="6">
        <v>2223</v>
      </c>
      <c r="B25" s="7" t="s">
        <v>198</v>
      </c>
      <c r="C25" s="6">
        <v>5169</v>
      </c>
      <c r="D25" s="7" t="s">
        <v>8</v>
      </c>
      <c r="E25" s="6"/>
      <c r="F25" s="7"/>
      <c r="G25" s="6"/>
      <c r="H25" s="8">
        <v>50</v>
      </c>
      <c r="I25" t="str">
        <f t="shared" si="0"/>
        <v>5</v>
      </c>
    </row>
    <row r="26" spans="1:9" x14ac:dyDescent="0.3">
      <c r="A26" s="9"/>
      <c r="B26" s="10"/>
      <c r="C26" s="9"/>
      <c r="D26" s="10"/>
      <c r="E26" s="9"/>
      <c r="F26" s="10"/>
      <c r="G26" s="9"/>
      <c r="H26" s="11">
        <f>SUM(H25)</f>
        <v>50</v>
      </c>
      <c r="I26" t="str">
        <f t="shared" si="0"/>
        <v/>
      </c>
    </row>
    <row r="27" spans="1:9" x14ac:dyDescent="0.3">
      <c r="A27" s="12" t="s">
        <v>192</v>
      </c>
      <c r="B27" s="13" t="s">
        <v>196</v>
      </c>
      <c r="C27" s="12"/>
      <c r="D27" s="13"/>
      <c r="E27" s="12"/>
      <c r="F27" s="13"/>
      <c r="G27" s="12"/>
      <c r="H27" s="14">
        <f>H24</f>
        <v>1700</v>
      </c>
      <c r="I27" t="str">
        <f t="shared" si="0"/>
        <v/>
      </c>
    </row>
    <row r="28" spans="1:9" x14ac:dyDescent="0.3">
      <c r="A28" s="12" t="s">
        <v>193</v>
      </c>
      <c r="B28" s="13" t="s">
        <v>196</v>
      </c>
      <c r="C28" s="12"/>
      <c r="D28" s="13"/>
      <c r="E28" s="12"/>
      <c r="F28" s="13"/>
      <c r="G28" s="12"/>
      <c r="H28" s="14">
        <f>H26</f>
        <v>50</v>
      </c>
      <c r="I28" t="str">
        <f t="shared" si="0"/>
        <v/>
      </c>
    </row>
    <row r="29" spans="1:9" x14ac:dyDescent="0.3">
      <c r="A29" s="12" t="s">
        <v>194</v>
      </c>
      <c r="B29" s="13" t="s">
        <v>196</v>
      </c>
      <c r="C29" s="12"/>
      <c r="D29" s="13"/>
      <c r="E29" s="12"/>
      <c r="F29" s="13"/>
      <c r="G29" s="12"/>
      <c r="H29" s="14">
        <f>H27-H28</f>
        <v>1650</v>
      </c>
      <c r="I29" t="str">
        <f t="shared" si="0"/>
        <v/>
      </c>
    </row>
    <row r="30" spans="1:9" x14ac:dyDescent="0.3">
      <c r="A30" s="15" t="s">
        <v>192</v>
      </c>
      <c r="B30" s="16" t="s">
        <v>185</v>
      </c>
      <c r="C30" s="15"/>
      <c r="D30" s="16"/>
      <c r="E30" s="15"/>
      <c r="F30" s="16"/>
      <c r="G30" s="15"/>
      <c r="H30" s="17">
        <f>SUM(H14,H20,H27)</f>
        <v>2550</v>
      </c>
      <c r="I30" t="str">
        <f t="shared" si="0"/>
        <v/>
      </c>
    </row>
    <row r="31" spans="1:9" x14ac:dyDescent="0.3">
      <c r="A31" s="15" t="s">
        <v>193</v>
      </c>
      <c r="B31" s="16" t="s">
        <v>185</v>
      </c>
      <c r="C31" s="15"/>
      <c r="D31" s="16"/>
      <c r="E31" s="15"/>
      <c r="F31" s="16"/>
      <c r="G31" s="15"/>
      <c r="H31" s="17">
        <f>SUM(H15,H28)</f>
        <v>250</v>
      </c>
      <c r="I31" t="str">
        <f t="shared" si="0"/>
        <v/>
      </c>
    </row>
    <row r="32" spans="1:9" x14ac:dyDescent="0.3">
      <c r="A32" s="15" t="s">
        <v>194</v>
      </c>
      <c r="B32" s="16" t="s">
        <v>185</v>
      </c>
      <c r="C32" s="15"/>
      <c r="D32" s="16"/>
      <c r="E32" s="15"/>
      <c r="F32" s="16"/>
      <c r="G32" s="15"/>
      <c r="H32" s="17">
        <f>H30-H31</f>
        <v>2300</v>
      </c>
      <c r="I32" t="str">
        <f t="shared" si="0"/>
        <v/>
      </c>
    </row>
  </sheetData>
  <mergeCells count="4">
    <mergeCell ref="A2:H2"/>
    <mergeCell ref="A3:H3"/>
    <mergeCell ref="A17:H17"/>
    <mergeCell ref="A21:H21"/>
  </mergeCells>
  <pageMargins left="0.19685039369791668" right="0.19685039369791668" top="0.19685039369791668" bottom="0.39370078739583336" header="0.19685039369791668" footer="0.19685039369791668"/>
  <pageSetup paperSize="9" scale="97" fitToHeight="0" orientation="landscape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>
      <selection activeCell="H1" sqref="H1"/>
    </sheetView>
  </sheetViews>
  <sheetFormatPr defaultRowHeight="15.6" x14ac:dyDescent="0.3"/>
  <cols>
    <col min="1" max="1" width="6.19921875" style="1" customWidth="1"/>
    <col min="2" max="2" width="33.3984375" style="2" customWidth="1"/>
    <col min="3" max="3" width="6.19921875" style="1" customWidth="1"/>
    <col min="4" max="4" width="34.69921875" style="2" customWidth="1"/>
    <col min="5" max="5" width="8.69921875" style="1" customWidth="1"/>
    <col min="6" max="6" width="39" style="2" customWidth="1"/>
    <col min="7" max="7" width="7.3984375" style="1" customWidth="1"/>
    <col min="8" max="8" width="13.19921875" style="3" customWidth="1"/>
    <col min="9" max="9" width="0" hidden="1" customWidth="1"/>
  </cols>
  <sheetData>
    <row r="1" spans="1:9" ht="18.45" customHeight="1" x14ac:dyDescent="0.3">
      <c r="A1" s="4" t="s">
        <v>0</v>
      </c>
      <c r="B1" s="20" t="s">
        <v>236</v>
      </c>
      <c r="C1" s="4" t="s">
        <v>1</v>
      </c>
      <c r="D1" s="20" t="s">
        <v>237</v>
      </c>
      <c r="E1" s="4" t="s">
        <v>2</v>
      </c>
      <c r="F1" s="5" t="s">
        <v>3</v>
      </c>
      <c r="G1" s="4" t="s">
        <v>4</v>
      </c>
      <c r="H1" s="18" t="s">
        <v>350</v>
      </c>
    </row>
    <row r="2" spans="1:9" ht="18.45" customHeight="1" x14ac:dyDescent="0.3">
      <c r="A2" s="45" t="s">
        <v>257</v>
      </c>
      <c r="B2" s="45"/>
      <c r="C2" s="45"/>
      <c r="D2" s="45"/>
      <c r="E2" s="45"/>
      <c r="F2" s="45"/>
      <c r="G2" s="45"/>
      <c r="H2" s="45"/>
      <c r="I2" t="str">
        <f>LEFT(C2,1)</f>
        <v/>
      </c>
    </row>
    <row r="3" spans="1:9" ht="18.45" customHeight="1" x14ac:dyDescent="0.3">
      <c r="A3" s="46" t="s">
        <v>258</v>
      </c>
      <c r="B3" s="46"/>
      <c r="C3" s="46"/>
      <c r="D3" s="46"/>
      <c r="E3" s="46"/>
      <c r="F3" s="46"/>
      <c r="G3" s="46"/>
      <c r="H3" s="46"/>
      <c r="I3" t="str">
        <f t="shared" ref="I3:I39" si="0">LEFT(C3,1)</f>
        <v/>
      </c>
    </row>
    <row r="4" spans="1:9" x14ac:dyDescent="0.3">
      <c r="A4" s="6">
        <v>3399</v>
      </c>
      <c r="B4" s="7" t="s">
        <v>88</v>
      </c>
      <c r="C4" s="6">
        <v>2321</v>
      </c>
      <c r="D4" s="7" t="s">
        <v>201</v>
      </c>
      <c r="E4" s="6">
        <v>2016</v>
      </c>
      <c r="F4" s="7" t="s">
        <v>202</v>
      </c>
      <c r="G4" s="6"/>
      <c r="H4" s="8">
        <v>25</v>
      </c>
      <c r="I4" t="str">
        <f t="shared" si="0"/>
        <v>2</v>
      </c>
    </row>
    <row r="5" spans="1:9" x14ac:dyDescent="0.3">
      <c r="A5" s="9"/>
      <c r="B5" s="10"/>
      <c r="C5" s="9"/>
      <c r="D5" s="10"/>
      <c r="E5" s="9"/>
      <c r="F5" s="10"/>
      <c r="G5" s="9"/>
      <c r="H5" s="11">
        <f>SUM(H4)</f>
        <v>25</v>
      </c>
      <c r="I5" t="str">
        <f t="shared" si="0"/>
        <v/>
      </c>
    </row>
    <row r="6" spans="1:9" x14ac:dyDescent="0.3">
      <c r="A6" s="6">
        <v>3111</v>
      </c>
      <c r="B6" s="7" t="s">
        <v>52</v>
      </c>
      <c r="C6" s="6">
        <v>5229</v>
      </c>
      <c r="D6" s="7" t="s">
        <v>89</v>
      </c>
      <c r="E6" s="6">
        <v>1408</v>
      </c>
      <c r="F6" s="7" t="s">
        <v>293</v>
      </c>
      <c r="G6" s="6"/>
      <c r="H6" s="8">
        <v>174.4</v>
      </c>
      <c r="I6" t="str">
        <f t="shared" si="0"/>
        <v>5</v>
      </c>
    </row>
    <row r="7" spans="1:9" x14ac:dyDescent="0.3">
      <c r="A7" s="6">
        <v>3319</v>
      </c>
      <c r="B7" s="7" t="s">
        <v>203</v>
      </c>
      <c r="C7" s="6">
        <v>5021</v>
      </c>
      <c r="D7" s="7" t="s">
        <v>104</v>
      </c>
      <c r="E7" s="6"/>
      <c r="F7" s="7" t="s">
        <v>290</v>
      </c>
      <c r="G7" s="6"/>
      <c r="H7" s="8">
        <v>25</v>
      </c>
      <c r="I7" t="str">
        <f t="shared" si="0"/>
        <v>5</v>
      </c>
    </row>
    <row r="8" spans="1:9" x14ac:dyDescent="0.3">
      <c r="A8" s="6">
        <v>3319</v>
      </c>
      <c r="B8" s="7" t="s">
        <v>203</v>
      </c>
      <c r="C8" s="6">
        <v>5169</v>
      </c>
      <c r="D8" s="7" t="s">
        <v>8</v>
      </c>
      <c r="E8" s="6">
        <v>33194</v>
      </c>
      <c r="F8" s="7" t="s">
        <v>204</v>
      </c>
      <c r="G8" s="6"/>
      <c r="H8" s="8">
        <v>500</v>
      </c>
      <c r="I8" t="str">
        <f t="shared" si="0"/>
        <v>5</v>
      </c>
    </row>
    <row r="9" spans="1:9" x14ac:dyDescent="0.3">
      <c r="A9" s="6">
        <v>3349</v>
      </c>
      <c r="B9" s="7" t="s">
        <v>206</v>
      </c>
      <c r="C9" s="6">
        <v>5139</v>
      </c>
      <c r="D9" s="7" t="s">
        <v>102</v>
      </c>
      <c r="E9" s="6"/>
      <c r="F9" s="7"/>
      <c r="G9" s="6"/>
      <c r="H9" s="8">
        <v>380</v>
      </c>
      <c r="I9" t="str">
        <f t="shared" si="0"/>
        <v>5</v>
      </c>
    </row>
    <row r="10" spans="1:9" x14ac:dyDescent="0.3">
      <c r="A10" s="6">
        <v>3399</v>
      </c>
      <c r="B10" s="7" t="s">
        <v>88</v>
      </c>
      <c r="C10" s="6">
        <v>5139</v>
      </c>
      <c r="D10" s="7" t="s">
        <v>102</v>
      </c>
      <c r="E10" s="6">
        <v>2016</v>
      </c>
      <c r="F10" s="7" t="s">
        <v>202</v>
      </c>
      <c r="G10" s="6"/>
      <c r="H10" s="8">
        <v>5</v>
      </c>
      <c r="I10" t="str">
        <f t="shared" si="0"/>
        <v>5</v>
      </c>
    </row>
    <row r="11" spans="1:9" x14ac:dyDescent="0.3">
      <c r="A11" s="6">
        <v>3399</v>
      </c>
      <c r="B11" s="7" t="s">
        <v>88</v>
      </c>
      <c r="C11" s="6">
        <v>5169</v>
      </c>
      <c r="D11" s="7" t="s">
        <v>8</v>
      </c>
      <c r="E11" s="6">
        <v>2016</v>
      </c>
      <c r="F11" s="7" t="s">
        <v>202</v>
      </c>
      <c r="G11" s="6"/>
      <c r="H11" s="8">
        <v>48</v>
      </c>
      <c r="I11" t="str">
        <f t="shared" si="0"/>
        <v>5</v>
      </c>
    </row>
    <row r="12" spans="1:9" x14ac:dyDescent="0.3">
      <c r="A12" s="6">
        <v>3399</v>
      </c>
      <c r="B12" s="7" t="s">
        <v>88</v>
      </c>
      <c r="C12" s="6">
        <v>5169</v>
      </c>
      <c r="D12" s="7" t="s">
        <v>8</v>
      </c>
      <c r="E12" s="6">
        <v>33992</v>
      </c>
      <c r="F12" s="7" t="s">
        <v>291</v>
      </c>
      <c r="G12" s="6"/>
      <c r="H12" s="8">
        <v>100</v>
      </c>
      <c r="I12" t="str">
        <f t="shared" si="0"/>
        <v>5</v>
      </c>
    </row>
    <row r="13" spans="1:9" x14ac:dyDescent="0.3">
      <c r="A13" s="6">
        <v>3399</v>
      </c>
      <c r="B13" s="7" t="s">
        <v>88</v>
      </c>
      <c r="C13" s="6">
        <v>5175</v>
      </c>
      <c r="D13" s="7" t="s">
        <v>176</v>
      </c>
      <c r="E13" s="6">
        <v>2016</v>
      </c>
      <c r="F13" s="7" t="s">
        <v>202</v>
      </c>
      <c r="G13" s="6"/>
      <c r="H13" s="8">
        <v>5</v>
      </c>
      <c r="I13" t="str">
        <f t="shared" si="0"/>
        <v>5</v>
      </c>
    </row>
    <row r="14" spans="1:9" x14ac:dyDescent="0.3">
      <c r="A14" s="6">
        <v>3399</v>
      </c>
      <c r="B14" s="7" t="s">
        <v>88</v>
      </c>
      <c r="C14" s="6">
        <v>5194</v>
      </c>
      <c r="D14" s="7" t="s">
        <v>177</v>
      </c>
      <c r="E14" s="6">
        <v>2016</v>
      </c>
      <c r="F14" s="7" t="s">
        <v>202</v>
      </c>
      <c r="G14" s="6"/>
      <c r="H14" s="8">
        <v>10</v>
      </c>
      <c r="I14" t="str">
        <f t="shared" si="0"/>
        <v>5</v>
      </c>
    </row>
    <row r="15" spans="1:9" x14ac:dyDescent="0.3">
      <c r="A15" s="6">
        <v>3399</v>
      </c>
      <c r="B15" s="7" t="s">
        <v>88</v>
      </c>
      <c r="C15" s="6">
        <v>5362</v>
      </c>
      <c r="D15" s="7" t="s">
        <v>114</v>
      </c>
      <c r="E15" s="6">
        <v>2016</v>
      </c>
      <c r="F15" s="7" t="s">
        <v>202</v>
      </c>
      <c r="G15" s="6"/>
      <c r="H15" s="8">
        <v>2</v>
      </c>
      <c r="I15" t="str">
        <f t="shared" si="0"/>
        <v>5</v>
      </c>
    </row>
    <row r="16" spans="1:9" x14ac:dyDescent="0.3">
      <c r="A16" s="6">
        <v>3412</v>
      </c>
      <c r="B16" s="7" t="s">
        <v>143</v>
      </c>
      <c r="C16" s="6">
        <v>5229</v>
      </c>
      <c r="D16" s="7" t="s">
        <v>89</v>
      </c>
      <c r="E16" s="6"/>
      <c r="F16" s="7" t="s">
        <v>292</v>
      </c>
      <c r="G16" s="6"/>
      <c r="H16" s="8">
        <v>160</v>
      </c>
      <c r="I16" t="str">
        <f t="shared" si="0"/>
        <v>5</v>
      </c>
    </row>
    <row r="17" spans="1:10" x14ac:dyDescent="0.3">
      <c r="A17" s="6">
        <v>3421</v>
      </c>
      <c r="B17" s="7" t="s">
        <v>91</v>
      </c>
      <c r="C17" s="6">
        <v>5229</v>
      </c>
      <c r="D17" s="7" t="s">
        <v>89</v>
      </c>
      <c r="E17" s="6">
        <v>401</v>
      </c>
      <c r="F17" s="7" t="s">
        <v>312</v>
      </c>
      <c r="G17" s="6"/>
      <c r="H17" s="8">
        <v>400</v>
      </c>
      <c r="I17" t="str">
        <f t="shared" si="0"/>
        <v>5</v>
      </c>
    </row>
    <row r="18" spans="1:10" x14ac:dyDescent="0.3">
      <c r="A18" s="6">
        <v>3429</v>
      </c>
      <c r="B18" s="7" t="s">
        <v>93</v>
      </c>
      <c r="C18" s="6">
        <v>5229</v>
      </c>
      <c r="D18" s="7" t="s">
        <v>89</v>
      </c>
      <c r="E18" s="6">
        <v>404</v>
      </c>
      <c r="F18" s="7" t="s">
        <v>313</v>
      </c>
      <c r="G18" s="6"/>
      <c r="H18" s="8">
        <v>1000</v>
      </c>
      <c r="I18" t="str">
        <f t="shared" si="0"/>
        <v>5</v>
      </c>
    </row>
    <row r="19" spans="1:10" x14ac:dyDescent="0.3">
      <c r="A19" s="6">
        <v>6171</v>
      </c>
      <c r="B19" s="7" t="s">
        <v>16</v>
      </c>
      <c r="C19" s="6">
        <v>5139</v>
      </c>
      <c r="D19" s="7" t="s">
        <v>102</v>
      </c>
      <c r="E19" s="6">
        <v>617111</v>
      </c>
      <c r="F19" s="7" t="s">
        <v>207</v>
      </c>
      <c r="G19" s="6"/>
      <c r="H19" s="8">
        <v>250</v>
      </c>
      <c r="I19" t="str">
        <f t="shared" si="0"/>
        <v>5</v>
      </c>
    </row>
    <row r="20" spans="1:10" x14ac:dyDescent="0.3">
      <c r="A20" s="6">
        <v>6171</v>
      </c>
      <c r="B20" s="7" t="s">
        <v>16</v>
      </c>
      <c r="C20" s="6">
        <v>5169</v>
      </c>
      <c r="D20" s="7" t="s">
        <v>8</v>
      </c>
      <c r="E20" s="6">
        <v>61711</v>
      </c>
      <c r="F20" s="7" t="s">
        <v>208</v>
      </c>
      <c r="G20" s="6"/>
      <c r="H20" s="8">
        <v>100</v>
      </c>
      <c r="I20" t="str">
        <f t="shared" si="0"/>
        <v>5</v>
      </c>
    </row>
    <row r="21" spans="1:10" x14ac:dyDescent="0.3">
      <c r="A21" s="6">
        <v>6171</v>
      </c>
      <c r="B21" s="7" t="s">
        <v>16</v>
      </c>
      <c r="C21" s="6">
        <v>5175</v>
      </c>
      <c r="D21" s="7" t="s">
        <v>176</v>
      </c>
      <c r="E21" s="6">
        <v>61711</v>
      </c>
      <c r="F21" s="7" t="s">
        <v>208</v>
      </c>
      <c r="G21" s="6"/>
      <c r="H21" s="8">
        <v>80</v>
      </c>
      <c r="I21" t="str">
        <f t="shared" si="0"/>
        <v>5</v>
      </c>
    </row>
    <row r="22" spans="1:10" x14ac:dyDescent="0.3">
      <c r="A22" s="6">
        <v>6171</v>
      </c>
      <c r="B22" s="7" t="s">
        <v>16</v>
      </c>
      <c r="C22" s="6">
        <v>5194</v>
      </c>
      <c r="D22" s="7" t="s">
        <v>177</v>
      </c>
      <c r="E22" s="6">
        <v>61711</v>
      </c>
      <c r="F22" s="7" t="s">
        <v>208</v>
      </c>
      <c r="G22" s="6"/>
      <c r="H22" s="8">
        <v>70</v>
      </c>
      <c r="I22" t="str">
        <f t="shared" si="0"/>
        <v>5</v>
      </c>
    </row>
    <row r="23" spans="1:10" x14ac:dyDescent="0.3">
      <c r="A23" s="6">
        <v>6223</v>
      </c>
      <c r="B23" s="7" t="s">
        <v>209</v>
      </c>
      <c r="C23" s="6">
        <v>5901</v>
      </c>
      <c r="D23" s="7" t="s">
        <v>205</v>
      </c>
      <c r="E23" s="6"/>
      <c r="F23" s="7"/>
      <c r="G23" s="6"/>
      <c r="H23" s="8">
        <v>150</v>
      </c>
      <c r="I23" t="str">
        <f t="shared" si="0"/>
        <v>5</v>
      </c>
      <c r="J23" s="30"/>
    </row>
    <row r="24" spans="1:10" x14ac:dyDescent="0.3">
      <c r="A24" s="9"/>
      <c r="B24" s="10"/>
      <c r="C24" s="9"/>
      <c r="D24" s="10"/>
      <c r="E24" s="9"/>
      <c r="F24" s="10"/>
      <c r="G24" s="9"/>
      <c r="H24" s="11">
        <f>SUM(H6:H23)</f>
        <v>3459.4</v>
      </c>
      <c r="I24" t="str">
        <f t="shared" si="0"/>
        <v/>
      </c>
    </row>
    <row r="25" spans="1:10" x14ac:dyDescent="0.3">
      <c r="A25" s="12" t="s">
        <v>210</v>
      </c>
      <c r="B25" s="13" t="s">
        <v>200</v>
      </c>
      <c r="C25" s="12"/>
      <c r="D25" s="13"/>
      <c r="E25" s="12"/>
      <c r="F25" s="13"/>
      <c r="G25" s="12"/>
      <c r="H25" s="14">
        <f>H5</f>
        <v>25</v>
      </c>
      <c r="I25" t="str">
        <f t="shared" si="0"/>
        <v/>
      </c>
    </row>
    <row r="26" spans="1:10" x14ac:dyDescent="0.3">
      <c r="A26" s="12" t="s">
        <v>211</v>
      </c>
      <c r="B26" s="13" t="s">
        <v>200</v>
      </c>
      <c r="C26" s="12"/>
      <c r="D26" s="13"/>
      <c r="E26" s="12"/>
      <c r="F26" s="13"/>
      <c r="G26" s="12"/>
      <c r="H26" s="14">
        <f>H24</f>
        <v>3459.4</v>
      </c>
      <c r="I26" t="str">
        <f t="shared" si="0"/>
        <v/>
      </c>
    </row>
    <row r="27" spans="1:10" x14ac:dyDescent="0.3">
      <c r="A27" s="12" t="s">
        <v>212</v>
      </c>
      <c r="B27" s="13" t="s">
        <v>200</v>
      </c>
      <c r="C27" s="12"/>
      <c r="D27" s="13"/>
      <c r="E27" s="12"/>
      <c r="F27" s="13"/>
      <c r="G27" s="12"/>
      <c r="H27" s="14">
        <f>H25-H26</f>
        <v>-3434.4</v>
      </c>
      <c r="I27" t="str">
        <f t="shared" si="0"/>
        <v/>
      </c>
    </row>
    <row r="28" spans="1:10" ht="18.45" customHeight="1" x14ac:dyDescent="0.3">
      <c r="A28" s="46" t="s">
        <v>259</v>
      </c>
      <c r="B28" s="46"/>
      <c r="C28" s="46"/>
      <c r="D28" s="46"/>
      <c r="E28" s="46"/>
      <c r="F28" s="46"/>
      <c r="G28" s="46"/>
      <c r="H28" s="46"/>
      <c r="I28" t="str">
        <f t="shared" si="0"/>
        <v/>
      </c>
    </row>
    <row r="29" spans="1:10" x14ac:dyDescent="0.3">
      <c r="A29" s="6">
        <v>3299</v>
      </c>
      <c r="B29" s="7" t="s">
        <v>214</v>
      </c>
      <c r="C29" s="6">
        <v>5011</v>
      </c>
      <c r="D29" s="7" t="s">
        <v>169</v>
      </c>
      <c r="E29" s="6"/>
      <c r="F29" s="7"/>
      <c r="G29" s="6">
        <v>33063</v>
      </c>
      <c r="H29" s="8">
        <v>180</v>
      </c>
      <c r="I29" t="str">
        <f t="shared" si="0"/>
        <v>5</v>
      </c>
    </row>
    <row r="30" spans="1:10" x14ac:dyDescent="0.3">
      <c r="A30" s="6">
        <v>3299</v>
      </c>
      <c r="B30" s="7" t="s">
        <v>214</v>
      </c>
      <c r="C30" s="6">
        <v>5021</v>
      </c>
      <c r="D30" s="7" t="s">
        <v>104</v>
      </c>
      <c r="E30" s="6"/>
      <c r="F30" s="7"/>
      <c r="G30" s="6">
        <v>33063</v>
      </c>
      <c r="H30" s="8">
        <v>30</v>
      </c>
      <c r="I30" t="str">
        <f t="shared" si="0"/>
        <v>5</v>
      </c>
    </row>
    <row r="31" spans="1:10" x14ac:dyDescent="0.3">
      <c r="A31" s="6">
        <v>3299</v>
      </c>
      <c r="B31" s="7" t="s">
        <v>214</v>
      </c>
      <c r="C31" s="6">
        <v>5031</v>
      </c>
      <c r="D31" s="7" t="s">
        <v>170</v>
      </c>
      <c r="E31" s="6"/>
      <c r="F31" s="7"/>
      <c r="G31" s="6">
        <v>33063</v>
      </c>
      <c r="H31" s="8">
        <v>53</v>
      </c>
      <c r="I31" t="str">
        <f t="shared" si="0"/>
        <v>5</v>
      </c>
    </row>
    <row r="32" spans="1:10" x14ac:dyDescent="0.3">
      <c r="A32" s="6">
        <v>3299</v>
      </c>
      <c r="B32" s="7" t="s">
        <v>214</v>
      </c>
      <c r="C32" s="6">
        <v>5032</v>
      </c>
      <c r="D32" s="7" t="s">
        <v>171</v>
      </c>
      <c r="E32" s="6"/>
      <c r="F32" s="7"/>
      <c r="G32" s="6">
        <v>33063</v>
      </c>
      <c r="H32" s="8">
        <v>20</v>
      </c>
      <c r="I32" t="str">
        <f t="shared" si="0"/>
        <v>5</v>
      </c>
    </row>
    <row r="33" spans="1:9" x14ac:dyDescent="0.3">
      <c r="A33" s="6">
        <v>3299</v>
      </c>
      <c r="B33" s="7" t="s">
        <v>214</v>
      </c>
      <c r="C33" s="6">
        <v>5169</v>
      </c>
      <c r="D33" s="7" t="s">
        <v>8</v>
      </c>
      <c r="E33" s="6"/>
      <c r="F33" s="7"/>
      <c r="G33" s="6">
        <v>33063</v>
      </c>
      <c r="H33" s="8">
        <v>50</v>
      </c>
      <c r="I33" t="str">
        <f t="shared" si="0"/>
        <v>5</v>
      </c>
    </row>
    <row r="34" spans="1:9" x14ac:dyDescent="0.3">
      <c r="A34" s="6">
        <v>3299</v>
      </c>
      <c r="B34" s="7" t="s">
        <v>214</v>
      </c>
      <c r="C34" s="6">
        <v>5173</v>
      </c>
      <c r="D34" s="7" t="s">
        <v>173</v>
      </c>
      <c r="E34" s="6"/>
      <c r="F34" s="7"/>
      <c r="G34" s="6">
        <v>33063</v>
      </c>
      <c r="H34" s="8">
        <v>10</v>
      </c>
      <c r="I34" t="str">
        <f t="shared" si="0"/>
        <v>5</v>
      </c>
    </row>
    <row r="35" spans="1:9" x14ac:dyDescent="0.3">
      <c r="A35" s="9"/>
      <c r="B35" s="10"/>
      <c r="C35" s="9"/>
      <c r="D35" s="10"/>
      <c r="E35" s="9"/>
      <c r="F35" s="10"/>
      <c r="G35" s="9"/>
      <c r="H35" s="11">
        <f>SUM(H29:H34)</f>
        <v>343</v>
      </c>
      <c r="I35" t="str">
        <f t="shared" si="0"/>
        <v/>
      </c>
    </row>
    <row r="36" spans="1:9" x14ac:dyDescent="0.3">
      <c r="A36" s="12" t="s">
        <v>211</v>
      </c>
      <c r="B36" s="13" t="s">
        <v>213</v>
      </c>
      <c r="C36" s="12"/>
      <c r="D36" s="13"/>
      <c r="E36" s="12"/>
      <c r="F36" s="13"/>
      <c r="G36" s="12"/>
      <c r="H36" s="14">
        <f>H35</f>
        <v>343</v>
      </c>
      <c r="I36" t="str">
        <f t="shared" si="0"/>
        <v/>
      </c>
    </row>
    <row r="37" spans="1:9" x14ac:dyDescent="0.3">
      <c r="A37" s="15" t="s">
        <v>210</v>
      </c>
      <c r="B37" s="16" t="s">
        <v>199</v>
      </c>
      <c r="C37" s="15"/>
      <c r="D37" s="16"/>
      <c r="E37" s="15"/>
      <c r="F37" s="16"/>
      <c r="G37" s="15"/>
      <c r="H37" s="17">
        <f>SUM(H5)</f>
        <v>25</v>
      </c>
      <c r="I37" t="str">
        <f t="shared" si="0"/>
        <v/>
      </c>
    </row>
    <row r="38" spans="1:9" x14ac:dyDescent="0.3">
      <c r="A38" s="15" t="s">
        <v>211</v>
      </c>
      <c r="B38" s="16" t="s">
        <v>199</v>
      </c>
      <c r="C38" s="15"/>
      <c r="D38" s="16"/>
      <c r="E38" s="15"/>
      <c r="F38" s="16"/>
      <c r="G38" s="15"/>
      <c r="H38" s="17">
        <f>SUM(H24,H35)</f>
        <v>3802.4</v>
      </c>
      <c r="I38" t="str">
        <f t="shared" si="0"/>
        <v/>
      </c>
    </row>
    <row r="39" spans="1:9" x14ac:dyDescent="0.3">
      <c r="A39" s="15" t="s">
        <v>212</v>
      </c>
      <c r="B39" s="16" t="s">
        <v>199</v>
      </c>
      <c r="C39" s="15"/>
      <c r="D39" s="16"/>
      <c r="E39" s="15"/>
      <c r="F39" s="16"/>
      <c r="G39" s="15"/>
      <c r="H39" s="17">
        <f>H37-H38</f>
        <v>-3777.4</v>
      </c>
      <c r="I39" t="str">
        <f t="shared" si="0"/>
        <v/>
      </c>
    </row>
  </sheetData>
  <mergeCells count="3">
    <mergeCell ref="A2:H2"/>
    <mergeCell ref="A3:H3"/>
    <mergeCell ref="A28:H28"/>
  </mergeCells>
  <pageMargins left="0.19685039369791668" right="0.19685039369791668" top="0.19685039369791668" bottom="0.39370078739583336" header="0.19685039369791668" footer="0.19685039369791668"/>
  <pageSetup paperSize="9" scale="89" fitToHeight="0" orientation="landscape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activeCell="B42" sqref="B42"/>
    </sheetView>
  </sheetViews>
  <sheetFormatPr defaultRowHeight="15.6" x14ac:dyDescent="0.3"/>
  <cols>
    <col min="1" max="1" width="6.19921875" style="1" customWidth="1"/>
    <col min="2" max="2" width="23.59765625" style="2" customWidth="1"/>
    <col min="3" max="3" width="6.19921875" style="1" customWidth="1"/>
    <col min="4" max="4" width="34.5" style="2" customWidth="1"/>
    <col min="5" max="5" width="9.19921875" style="1" customWidth="1"/>
    <col min="6" max="6" width="39.69921875" style="2" customWidth="1"/>
    <col min="7" max="7" width="7.3984375" style="1" customWidth="1"/>
    <col min="8" max="8" width="13.09765625" style="3" customWidth="1"/>
    <col min="9" max="9" width="0" hidden="1" customWidth="1"/>
  </cols>
  <sheetData>
    <row r="1" spans="1:9" ht="18.45" customHeight="1" x14ac:dyDescent="0.3">
      <c r="A1" s="40" t="s">
        <v>0</v>
      </c>
      <c r="B1" s="20" t="s">
        <v>236</v>
      </c>
      <c r="C1" s="40" t="s">
        <v>1</v>
      </c>
      <c r="D1" s="20" t="s">
        <v>237</v>
      </c>
      <c r="E1" s="40" t="s">
        <v>2</v>
      </c>
      <c r="F1" s="41" t="s">
        <v>3</v>
      </c>
      <c r="G1" s="40" t="s">
        <v>4</v>
      </c>
      <c r="H1" s="18" t="s">
        <v>351</v>
      </c>
    </row>
    <row r="2" spans="1:9" ht="18.45" customHeight="1" x14ac:dyDescent="0.3">
      <c r="A2" s="45" t="s">
        <v>260</v>
      </c>
      <c r="B2" s="45"/>
      <c r="C2" s="45"/>
      <c r="D2" s="45"/>
      <c r="E2" s="45"/>
      <c r="F2" s="45"/>
      <c r="G2" s="45"/>
      <c r="H2" s="45"/>
      <c r="I2" t="str">
        <f t="shared" ref="I2:I63" si="0">LEFT(C2,1)</f>
        <v/>
      </c>
    </row>
    <row r="3" spans="1:9" ht="18.45" customHeight="1" x14ac:dyDescent="0.3">
      <c r="A3" s="46" t="s">
        <v>261</v>
      </c>
      <c r="B3" s="46"/>
      <c r="C3" s="46"/>
      <c r="D3" s="46"/>
      <c r="E3" s="46"/>
      <c r="F3" s="46"/>
      <c r="G3" s="46"/>
      <c r="H3" s="46"/>
      <c r="I3" t="str">
        <f t="shared" si="0"/>
        <v/>
      </c>
    </row>
    <row r="4" spans="1:9" x14ac:dyDescent="0.3">
      <c r="A4" s="6"/>
      <c r="B4" s="7"/>
      <c r="C4" s="6">
        <v>4121</v>
      </c>
      <c r="D4" s="7" t="s">
        <v>166</v>
      </c>
      <c r="E4" s="6"/>
      <c r="F4" s="7"/>
      <c r="G4" s="6"/>
      <c r="H4" s="8">
        <v>34</v>
      </c>
      <c r="I4" t="str">
        <f t="shared" si="0"/>
        <v>4</v>
      </c>
    </row>
    <row r="5" spans="1:9" x14ac:dyDescent="0.3">
      <c r="A5" s="9"/>
      <c r="B5" s="10"/>
      <c r="C5" s="9"/>
      <c r="D5" s="10"/>
      <c r="E5" s="9"/>
      <c r="F5" s="10"/>
      <c r="G5" s="9"/>
      <c r="H5" s="11">
        <f>SUM(H4)</f>
        <v>34</v>
      </c>
      <c r="I5" t="str">
        <f t="shared" si="0"/>
        <v/>
      </c>
    </row>
    <row r="6" spans="1:9" x14ac:dyDescent="0.3">
      <c r="A6" s="6">
        <v>6171</v>
      </c>
      <c r="B6" s="7" t="s">
        <v>16</v>
      </c>
      <c r="C6" s="6">
        <v>5011</v>
      </c>
      <c r="D6" s="7" t="s">
        <v>169</v>
      </c>
      <c r="E6" s="6"/>
      <c r="F6" s="7"/>
      <c r="G6" s="6"/>
      <c r="H6" s="8">
        <v>18620</v>
      </c>
      <c r="I6" t="str">
        <f t="shared" si="0"/>
        <v>5</v>
      </c>
    </row>
    <row r="7" spans="1:9" x14ac:dyDescent="0.3">
      <c r="A7" s="6">
        <v>6171</v>
      </c>
      <c r="B7" s="7" t="s">
        <v>16</v>
      </c>
      <c r="C7" s="6">
        <v>5031</v>
      </c>
      <c r="D7" s="7" t="s">
        <v>170</v>
      </c>
      <c r="E7" s="6"/>
      <c r="F7" s="7"/>
      <c r="G7" s="6"/>
      <c r="H7" s="8">
        <v>4640</v>
      </c>
      <c r="I7" t="str">
        <f t="shared" si="0"/>
        <v>5</v>
      </c>
    </row>
    <row r="8" spans="1:9" x14ac:dyDescent="0.3">
      <c r="A8" s="6">
        <v>6171</v>
      </c>
      <c r="B8" s="7" t="s">
        <v>16</v>
      </c>
      <c r="C8" s="6">
        <v>5032</v>
      </c>
      <c r="D8" s="7" t="s">
        <v>171</v>
      </c>
      <c r="E8" s="6"/>
      <c r="F8" s="7"/>
      <c r="G8" s="6"/>
      <c r="H8" s="8">
        <v>1700</v>
      </c>
      <c r="I8" t="str">
        <f t="shared" si="0"/>
        <v>5</v>
      </c>
    </row>
    <row r="9" spans="1:9" x14ac:dyDescent="0.3">
      <c r="A9" s="6">
        <v>6171</v>
      </c>
      <c r="B9" s="7" t="s">
        <v>16</v>
      </c>
      <c r="C9" s="6">
        <v>5038</v>
      </c>
      <c r="D9" s="7" t="s">
        <v>172</v>
      </c>
      <c r="E9" s="6"/>
      <c r="F9" s="7"/>
      <c r="G9" s="6"/>
      <c r="H9" s="8">
        <v>81</v>
      </c>
      <c r="I9" t="str">
        <f t="shared" si="0"/>
        <v>5</v>
      </c>
    </row>
    <row r="10" spans="1:9" x14ac:dyDescent="0.3">
      <c r="A10" s="6">
        <v>6171</v>
      </c>
      <c r="B10" s="7" t="s">
        <v>16</v>
      </c>
      <c r="C10" s="6">
        <v>5136</v>
      </c>
      <c r="D10" s="7" t="s">
        <v>105</v>
      </c>
      <c r="E10" s="6"/>
      <c r="F10" s="7"/>
      <c r="G10" s="6"/>
      <c r="H10" s="8">
        <v>88</v>
      </c>
      <c r="I10" t="str">
        <f t="shared" si="0"/>
        <v>5</v>
      </c>
    </row>
    <row r="11" spans="1:9" x14ac:dyDescent="0.3">
      <c r="A11" s="6">
        <v>6171</v>
      </c>
      <c r="B11" s="7" t="s">
        <v>16</v>
      </c>
      <c r="C11" s="6">
        <v>5137</v>
      </c>
      <c r="D11" s="7" t="s">
        <v>106</v>
      </c>
      <c r="E11" s="6">
        <v>51371</v>
      </c>
      <c r="F11" s="7" t="s">
        <v>314</v>
      </c>
      <c r="G11" s="6"/>
      <c r="H11" s="8">
        <v>519.5</v>
      </c>
      <c r="I11" t="str">
        <f t="shared" si="0"/>
        <v>5</v>
      </c>
    </row>
    <row r="12" spans="1:9" x14ac:dyDescent="0.3">
      <c r="A12" s="6">
        <v>6171</v>
      </c>
      <c r="B12" s="7" t="s">
        <v>16</v>
      </c>
      <c r="C12" s="6">
        <v>5137</v>
      </c>
      <c r="D12" s="7" t="s">
        <v>106</v>
      </c>
      <c r="E12" s="6">
        <v>51372</v>
      </c>
      <c r="F12" s="7" t="s">
        <v>315</v>
      </c>
      <c r="G12" s="6"/>
      <c r="H12" s="8">
        <v>675</v>
      </c>
      <c r="I12" t="str">
        <f t="shared" si="0"/>
        <v>5</v>
      </c>
    </row>
    <row r="13" spans="1:9" x14ac:dyDescent="0.3">
      <c r="A13" s="6">
        <v>6171</v>
      </c>
      <c r="B13" s="7" t="s">
        <v>16</v>
      </c>
      <c r="C13" s="6">
        <v>5139</v>
      </c>
      <c r="D13" s="7" t="s">
        <v>102</v>
      </c>
      <c r="E13" s="6">
        <v>51391</v>
      </c>
      <c r="F13" s="7" t="s">
        <v>318</v>
      </c>
      <c r="G13" s="6"/>
      <c r="H13" s="8">
        <v>250</v>
      </c>
      <c r="I13" t="str">
        <f t="shared" si="0"/>
        <v>5</v>
      </c>
    </row>
    <row r="14" spans="1:9" x14ac:dyDescent="0.3">
      <c r="A14" s="6">
        <v>6171</v>
      </c>
      <c r="B14" s="7" t="s">
        <v>16</v>
      </c>
      <c r="C14" s="6">
        <v>5139</v>
      </c>
      <c r="D14" s="7" t="s">
        <v>102</v>
      </c>
      <c r="E14" s="6">
        <v>51392</v>
      </c>
      <c r="F14" s="7" t="s">
        <v>319</v>
      </c>
      <c r="G14" s="6"/>
      <c r="H14" s="8">
        <v>81</v>
      </c>
      <c r="I14" t="str">
        <f t="shared" si="0"/>
        <v>5</v>
      </c>
    </row>
    <row r="15" spans="1:9" x14ac:dyDescent="0.3">
      <c r="A15" s="6">
        <v>6171</v>
      </c>
      <c r="B15" s="7" t="s">
        <v>16</v>
      </c>
      <c r="C15" s="6">
        <v>5139</v>
      </c>
      <c r="D15" s="7" t="s">
        <v>102</v>
      </c>
      <c r="E15" s="6">
        <v>51393</v>
      </c>
      <c r="F15" s="7" t="s">
        <v>320</v>
      </c>
      <c r="G15" s="6"/>
      <c r="H15" s="8">
        <v>40</v>
      </c>
      <c r="I15" t="str">
        <f t="shared" si="0"/>
        <v>5</v>
      </c>
    </row>
    <row r="16" spans="1:9" x14ac:dyDescent="0.3">
      <c r="A16" s="6">
        <v>6171</v>
      </c>
      <c r="B16" s="7" t="s">
        <v>16</v>
      </c>
      <c r="C16" s="6">
        <v>5139</v>
      </c>
      <c r="D16" s="7" t="s">
        <v>102</v>
      </c>
      <c r="E16" s="6">
        <v>51394</v>
      </c>
      <c r="F16" s="7" t="s">
        <v>321</v>
      </c>
      <c r="G16" s="6"/>
      <c r="H16" s="8">
        <v>20</v>
      </c>
      <c r="I16" t="str">
        <f t="shared" si="0"/>
        <v>5</v>
      </c>
    </row>
    <row r="17" spans="1:9" x14ac:dyDescent="0.3">
      <c r="A17" s="6">
        <v>6171</v>
      </c>
      <c r="B17" s="7" t="s">
        <v>16</v>
      </c>
      <c r="C17" s="6">
        <v>5139</v>
      </c>
      <c r="D17" s="7" t="s">
        <v>102</v>
      </c>
      <c r="E17" s="6">
        <v>51395</v>
      </c>
      <c r="F17" s="7" t="s">
        <v>322</v>
      </c>
      <c r="G17" s="6"/>
      <c r="H17" s="8">
        <v>119.6</v>
      </c>
      <c r="I17" t="str">
        <f t="shared" si="0"/>
        <v>5</v>
      </c>
    </row>
    <row r="18" spans="1:9" x14ac:dyDescent="0.3">
      <c r="A18" s="6">
        <v>6171</v>
      </c>
      <c r="B18" s="7" t="s">
        <v>16</v>
      </c>
      <c r="C18" s="6">
        <v>5151</v>
      </c>
      <c r="D18" s="7" t="s">
        <v>107</v>
      </c>
      <c r="E18" s="6"/>
      <c r="F18" s="7"/>
      <c r="G18" s="6"/>
      <c r="H18" s="8">
        <v>100</v>
      </c>
      <c r="I18" t="str">
        <f t="shared" si="0"/>
        <v>5</v>
      </c>
    </row>
    <row r="19" spans="1:9" x14ac:dyDescent="0.3">
      <c r="A19" s="6">
        <v>6171</v>
      </c>
      <c r="B19" s="7" t="s">
        <v>16</v>
      </c>
      <c r="C19" s="6">
        <v>5153</v>
      </c>
      <c r="D19" s="7" t="s">
        <v>108</v>
      </c>
      <c r="E19" s="6"/>
      <c r="F19" s="7"/>
      <c r="G19" s="6"/>
      <c r="H19" s="8">
        <v>668</v>
      </c>
      <c r="I19" t="str">
        <f t="shared" si="0"/>
        <v>5</v>
      </c>
    </row>
    <row r="20" spans="1:9" x14ac:dyDescent="0.3">
      <c r="A20" s="6">
        <v>6171</v>
      </c>
      <c r="B20" s="7" t="s">
        <v>16</v>
      </c>
      <c r="C20" s="6">
        <v>5154</v>
      </c>
      <c r="D20" s="7" t="s">
        <v>109</v>
      </c>
      <c r="E20" s="6"/>
      <c r="F20" s="7"/>
      <c r="G20" s="6"/>
      <c r="H20" s="8">
        <v>449</v>
      </c>
      <c r="I20" t="str">
        <f t="shared" si="0"/>
        <v>5</v>
      </c>
    </row>
    <row r="21" spans="1:9" x14ac:dyDescent="0.3">
      <c r="A21" s="6">
        <v>6171</v>
      </c>
      <c r="B21" s="7" t="s">
        <v>16</v>
      </c>
      <c r="C21" s="6">
        <v>5156</v>
      </c>
      <c r="D21" s="7" t="s">
        <v>110</v>
      </c>
      <c r="E21" s="6"/>
      <c r="F21" s="7"/>
      <c r="G21" s="6"/>
      <c r="H21" s="8">
        <v>130</v>
      </c>
      <c r="I21" t="str">
        <f t="shared" si="0"/>
        <v>5</v>
      </c>
    </row>
    <row r="22" spans="1:9" x14ac:dyDescent="0.3">
      <c r="A22" s="6">
        <v>6171</v>
      </c>
      <c r="B22" s="7" t="s">
        <v>16</v>
      </c>
      <c r="C22" s="6">
        <v>5161</v>
      </c>
      <c r="D22" s="7" t="s">
        <v>217</v>
      </c>
      <c r="E22" s="6"/>
      <c r="F22" s="7"/>
      <c r="G22" s="6"/>
      <c r="H22" s="8">
        <v>500</v>
      </c>
      <c r="I22" t="str">
        <f t="shared" si="0"/>
        <v>5</v>
      </c>
    </row>
    <row r="23" spans="1:9" x14ac:dyDescent="0.3">
      <c r="A23" s="6">
        <v>6171</v>
      </c>
      <c r="B23" s="7" t="s">
        <v>16</v>
      </c>
      <c r="C23" s="6">
        <v>5162</v>
      </c>
      <c r="D23" s="7" t="s">
        <v>111</v>
      </c>
      <c r="E23" s="6"/>
      <c r="F23" s="7"/>
      <c r="G23" s="6"/>
      <c r="H23" s="8">
        <v>255</v>
      </c>
      <c r="I23" t="str">
        <f t="shared" si="0"/>
        <v>5</v>
      </c>
    </row>
    <row r="24" spans="1:9" x14ac:dyDescent="0.3">
      <c r="A24" s="6">
        <v>6171</v>
      </c>
      <c r="B24" s="7" t="s">
        <v>16</v>
      </c>
      <c r="C24" s="6">
        <v>5163</v>
      </c>
      <c r="D24" s="7" t="s">
        <v>112</v>
      </c>
      <c r="E24" s="6"/>
      <c r="F24" s="7"/>
      <c r="G24" s="6"/>
      <c r="H24" s="8">
        <v>100</v>
      </c>
      <c r="I24" t="str">
        <f t="shared" si="0"/>
        <v>5</v>
      </c>
    </row>
    <row r="25" spans="1:9" x14ac:dyDescent="0.3">
      <c r="A25" s="6">
        <v>6171</v>
      </c>
      <c r="B25" s="7" t="s">
        <v>16</v>
      </c>
      <c r="C25" s="6">
        <v>5163</v>
      </c>
      <c r="D25" s="7" t="s">
        <v>112</v>
      </c>
      <c r="E25" s="6">
        <v>51631</v>
      </c>
      <c r="F25" s="7" t="s">
        <v>323</v>
      </c>
      <c r="G25" s="6"/>
      <c r="H25" s="8">
        <v>45</v>
      </c>
      <c r="I25" t="str">
        <f t="shared" si="0"/>
        <v>5</v>
      </c>
    </row>
    <row r="26" spans="1:9" x14ac:dyDescent="0.3">
      <c r="A26" s="6">
        <v>6171</v>
      </c>
      <c r="B26" s="7" t="s">
        <v>16</v>
      </c>
      <c r="C26" s="6">
        <v>5166</v>
      </c>
      <c r="D26" s="7" t="s">
        <v>218</v>
      </c>
      <c r="E26" s="6"/>
      <c r="F26" s="7"/>
      <c r="G26" s="6"/>
      <c r="H26" s="8">
        <v>310</v>
      </c>
      <c r="I26" t="str">
        <f t="shared" si="0"/>
        <v>5</v>
      </c>
    </row>
    <row r="27" spans="1:9" x14ac:dyDescent="0.3">
      <c r="A27" s="6">
        <v>6171</v>
      </c>
      <c r="B27" s="7" t="s">
        <v>16</v>
      </c>
      <c r="C27" s="6">
        <v>5167</v>
      </c>
      <c r="D27" s="7" t="s">
        <v>219</v>
      </c>
      <c r="E27" s="6">
        <v>51671</v>
      </c>
      <c r="F27" s="7" t="s">
        <v>324</v>
      </c>
      <c r="G27" s="6"/>
      <c r="H27" s="8">
        <v>584</v>
      </c>
      <c r="I27" t="str">
        <f t="shared" si="0"/>
        <v>5</v>
      </c>
    </row>
    <row r="28" spans="1:9" x14ac:dyDescent="0.3">
      <c r="A28" s="6">
        <v>6171</v>
      </c>
      <c r="B28" s="7" t="s">
        <v>16</v>
      </c>
      <c r="C28" s="6">
        <v>5167</v>
      </c>
      <c r="D28" s="7" t="s">
        <v>219</v>
      </c>
      <c r="E28" s="6">
        <v>51672</v>
      </c>
      <c r="F28" s="7" t="s">
        <v>325</v>
      </c>
      <c r="G28" s="6"/>
      <c r="H28" s="8">
        <v>170</v>
      </c>
      <c r="I28" t="str">
        <f t="shared" si="0"/>
        <v>5</v>
      </c>
    </row>
    <row r="29" spans="1:9" x14ac:dyDescent="0.3">
      <c r="A29" s="6">
        <v>6171</v>
      </c>
      <c r="B29" s="7" t="s">
        <v>16</v>
      </c>
      <c r="C29" s="6">
        <v>5168</v>
      </c>
      <c r="D29" s="7" t="s">
        <v>220</v>
      </c>
      <c r="E29" s="6"/>
      <c r="F29" s="7"/>
      <c r="G29" s="6"/>
      <c r="H29" s="8">
        <v>821.2</v>
      </c>
      <c r="I29" t="str">
        <f t="shared" si="0"/>
        <v>5</v>
      </c>
    </row>
    <row r="30" spans="1:9" x14ac:dyDescent="0.3">
      <c r="A30" s="6">
        <v>6171</v>
      </c>
      <c r="B30" s="7" t="s">
        <v>16</v>
      </c>
      <c r="C30" s="6">
        <v>5169</v>
      </c>
      <c r="D30" s="7" t="s">
        <v>8</v>
      </c>
      <c r="E30" s="6">
        <v>14009</v>
      </c>
      <c r="F30" s="7" t="s">
        <v>316</v>
      </c>
      <c r="G30" s="6"/>
      <c r="H30" s="8">
        <v>189</v>
      </c>
      <c r="I30" t="str">
        <f t="shared" si="0"/>
        <v>5</v>
      </c>
    </row>
    <row r="31" spans="1:9" x14ac:dyDescent="0.3">
      <c r="A31" s="6">
        <v>6171</v>
      </c>
      <c r="B31" s="7" t="s">
        <v>16</v>
      </c>
      <c r="C31" s="6">
        <v>5169</v>
      </c>
      <c r="D31" s="7" t="s">
        <v>8</v>
      </c>
      <c r="E31" s="6">
        <v>17871</v>
      </c>
      <c r="F31" s="7" t="s">
        <v>317</v>
      </c>
      <c r="G31" s="6"/>
      <c r="H31" s="8">
        <v>206</v>
      </c>
      <c r="I31" t="str">
        <f t="shared" si="0"/>
        <v>5</v>
      </c>
    </row>
    <row r="32" spans="1:9" x14ac:dyDescent="0.3">
      <c r="A32" s="6">
        <v>6171</v>
      </c>
      <c r="B32" s="7" t="s">
        <v>16</v>
      </c>
      <c r="C32" s="6">
        <v>5169</v>
      </c>
      <c r="D32" s="7" t="s">
        <v>8</v>
      </c>
      <c r="E32" s="6">
        <v>51691</v>
      </c>
      <c r="F32" s="7" t="s">
        <v>326</v>
      </c>
      <c r="G32" s="6"/>
      <c r="H32" s="8">
        <v>385</v>
      </c>
      <c r="I32" t="str">
        <f t="shared" si="0"/>
        <v>5</v>
      </c>
    </row>
    <row r="33" spans="1:9" x14ac:dyDescent="0.3">
      <c r="A33" s="6">
        <v>6171</v>
      </c>
      <c r="B33" s="7" t="s">
        <v>16</v>
      </c>
      <c r="C33" s="6">
        <v>5169</v>
      </c>
      <c r="D33" s="7" t="s">
        <v>8</v>
      </c>
      <c r="E33" s="6">
        <v>51692</v>
      </c>
      <c r="F33" s="7" t="s">
        <v>327</v>
      </c>
      <c r="G33" s="6"/>
      <c r="H33" s="8">
        <v>475</v>
      </c>
      <c r="I33" t="str">
        <f t="shared" si="0"/>
        <v>5</v>
      </c>
    </row>
    <row r="34" spans="1:9" x14ac:dyDescent="0.3">
      <c r="A34" s="6">
        <v>6171</v>
      </c>
      <c r="B34" s="7" t="s">
        <v>16</v>
      </c>
      <c r="C34" s="6">
        <v>5169</v>
      </c>
      <c r="D34" s="7" t="s">
        <v>8</v>
      </c>
      <c r="E34" s="6">
        <v>51693</v>
      </c>
      <c r="F34" s="7" t="s">
        <v>328</v>
      </c>
      <c r="G34" s="6"/>
      <c r="H34" s="8">
        <v>335.5</v>
      </c>
      <c r="I34" t="str">
        <f t="shared" si="0"/>
        <v>5</v>
      </c>
    </row>
    <row r="35" spans="1:9" x14ac:dyDescent="0.3">
      <c r="A35" s="6">
        <v>6171</v>
      </c>
      <c r="B35" s="7" t="s">
        <v>16</v>
      </c>
      <c r="C35" s="6">
        <v>5169</v>
      </c>
      <c r="D35" s="7" t="s">
        <v>8</v>
      </c>
      <c r="E35" s="6">
        <v>51694</v>
      </c>
      <c r="F35" s="7" t="s">
        <v>329</v>
      </c>
      <c r="G35" s="6"/>
      <c r="H35" s="8">
        <v>445</v>
      </c>
      <c r="I35" t="str">
        <f t="shared" si="0"/>
        <v>5</v>
      </c>
    </row>
    <row r="36" spans="1:9" x14ac:dyDescent="0.3">
      <c r="A36" s="6">
        <v>6171</v>
      </c>
      <c r="B36" s="7" t="s">
        <v>16</v>
      </c>
      <c r="C36" s="6">
        <v>5169</v>
      </c>
      <c r="D36" s="7" t="s">
        <v>8</v>
      </c>
      <c r="E36" s="6">
        <v>51695</v>
      </c>
      <c r="F36" s="7" t="s">
        <v>330</v>
      </c>
      <c r="G36" s="6"/>
      <c r="H36" s="8">
        <v>20</v>
      </c>
      <c r="I36" t="str">
        <f t="shared" si="0"/>
        <v>5</v>
      </c>
    </row>
    <row r="37" spans="1:9" x14ac:dyDescent="0.3">
      <c r="A37" s="6">
        <v>6171</v>
      </c>
      <c r="B37" s="7" t="s">
        <v>16</v>
      </c>
      <c r="C37" s="6">
        <v>5171</v>
      </c>
      <c r="D37" s="7" t="s">
        <v>34</v>
      </c>
      <c r="E37" s="6">
        <v>51711</v>
      </c>
      <c r="F37" s="7" t="s">
        <v>331</v>
      </c>
      <c r="G37" s="6"/>
      <c r="H37" s="8">
        <v>874.5</v>
      </c>
      <c r="I37" t="str">
        <f t="shared" si="0"/>
        <v>5</v>
      </c>
    </row>
    <row r="38" spans="1:9" x14ac:dyDescent="0.3">
      <c r="A38" s="6">
        <v>6171</v>
      </c>
      <c r="B38" s="7" t="s">
        <v>16</v>
      </c>
      <c r="C38" s="6">
        <v>5171</v>
      </c>
      <c r="D38" s="7" t="s">
        <v>34</v>
      </c>
      <c r="E38" s="6">
        <v>51712</v>
      </c>
      <c r="F38" s="7" t="s">
        <v>333</v>
      </c>
      <c r="G38" s="6"/>
      <c r="H38" s="8">
        <v>219.5</v>
      </c>
      <c r="I38" t="str">
        <f t="shared" si="0"/>
        <v>5</v>
      </c>
    </row>
    <row r="39" spans="1:9" x14ac:dyDescent="0.3">
      <c r="A39" s="6">
        <v>6171</v>
      </c>
      <c r="B39" s="7" t="s">
        <v>16</v>
      </c>
      <c r="C39" s="6">
        <v>5171</v>
      </c>
      <c r="D39" s="7" t="s">
        <v>34</v>
      </c>
      <c r="E39" s="6">
        <v>51713</v>
      </c>
      <c r="F39" s="7" t="s">
        <v>332</v>
      </c>
      <c r="G39" s="6"/>
      <c r="H39" s="8">
        <v>50</v>
      </c>
      <c r="I39" t="str">
        <f t="shared" si="0"/>
        <v>5</v>
      </c>
    </row>
    <row r="40" spans="1:9" x14ac:dyDescent="0.3">
      <c r="A40" s="6">
        <v>6171</v>
      </c>
      <c r="B40" s="7" t="s">
        <v>16</v>
      </c>
      <c r="C40" s="6">
        <v>5173</v>
      </c>
      <c r="D40" s="7" t="s">
        <v>173</v>
      </c>
      <c r="E40" s="6"/>
      <c r="F40" s="7"/>
      <c r="G40" s="6"/>
      <c r="H40" s="8">
        <v>75</v>
      </c>
      <c r="I40" t="str">
        <f t="shared" si="0"/>
        <v>5</v>
      </c>
    </row>
    <row r="41" spans="1:9" x14ac:dyDescent="0.3">
      <c r="A41" s="6">
        <v>6171</v>
      </c>
      <c r="B41" s="7" t="s">
        <v>16</v>
      </c>
      <c r="C41" s="6">
        <v>5175</v>
      </c>
      <c r="D41" s="7" t="s">
        <v>176</v>
      </c>
      <c r="E41" s="6"/>
      <c r="F41" s="7"/>
      <c r="G41" s="6"/>
      <c r="H41" s="8">
        <v>20</v>
      </c>
      <c r="I41" t="str">
        <f t="shared" si="0"/>
        <v>5</v>
      </c>
    </row>
    <row r="42" spans="1:9" x14ac:dyDescent="0.3">
      <c r="A42" s="6">
        <v>6171</v>
      </c>
      <c r="B42" s="7" t="s">
        <v>16</v>
      </c>
      <c r="C42" s="6">
        <v>5194</v>
      </c>
      <c r="D42" s="7" t="s">
        <v>177</v>
      </c>
      <c r="E42" s="6"/>
      <c r="F42" s="7"/>
      <c r="G42" s="6"/>
      <c r="H42" s="8">
        <v>3</v>
      </c>
      <c r="I42" t="str">
        <f t="shared" si="0"/>
        <v>5</v>
      </c>
    </row>
    <row r="43" spans="1:9" x14ac:dyDescent="0.3">
      <c r="A43" s="6">
        <v>6171</v>
      </c>
      <c r="B43" s="7" t="s">
        <v>16</v>
      </c>
      <c r="C43" s="6">
        <v>5362</v>
      </c>
      <c r="D43" s="7" t="s">
        <v>114</v>
      </c>
      <c r="E43" s="6"/>
      <c r="F43" s="7"/>
      <c r="G43" s="6"/>
      <c r="H43" s="8">
        <v>30</v>
      </c>
      <c r="I43" t="str">
        <f t="shared" si="0"/>
        <v>5</v>
      </c>
    </row>
    <row r="44" spans="1:9" x14ac:dyDescent="0.3">
      <c r="A44" s="6">
        <v>6330</v>
      </c>
      <c r="B44" s="7" t="s">
        <v>84</v>
      </c>
      <c r="C44" s="6">
        <v>5342</v>
      </c>
      <c r="D44" s="7" t="s">
        <v>221</v>
      </c>
      <c r="E44" s="6"/>
      <c r="F44" s="7"/>
      <c r="G44" s="6"/>
      <c r="H44" s="8">
        <v>382</v>
      </c>
      <c r="I44" t="str">
        <f t="shared" si="0"/>
        <v>5</v>
      </c>
    </row>
    <row r="45" spans="1:9" x14ac:dyDescent="0.3">
      <c r="A45" s="9"/>
      <c r="B45" s="10"/>
      <c r="C45" s="9"/>
      <c r="D45" s="10"/>
      <c r="E45" s="9"/>
      <c r="F45" s="10"/>
      <c r="G45" s="9"/>
      <c r="H45" s="11">
        <f>SUM(H6:H44)</f>
        <v>34675.800000000003</v>
      </c>
      <c r="I45" t="str">
        <f t="shared" si="0"/>
        <v/>
      </c>
    </row>
    <row r="46" spans="1:9" x14ac:dyDescent="0.3">
      <c r="A46" s="12" t="s">
        <v>222</v>
      </c>
      <c r="B46" s="13" t="s">
        <v>216</v>
      </c>
      <c r="C46" s="12"/>
      <c r="D46" s="13"/>
      <c r="E46" s="12"/>
      <c r="F46" s="13"/>
      <c r="G46" s="12"/>
      <c r="H46" s="14">
        <f>H5</f>
        <v>34</v>
      </c>
      <c r="I46" t="str">
        <f t="shared" si="0"/>
        <v/>
      </c>
    </row>
    <row r="47" spans="1:9" x14ac:dyDescent="0.3">
      <c r="A47" s="12" t="s">
        <v>223</v>
      </c>
      <c r="B47" s="13" t="s">
        <v>216</v>
      </c>
      <c r="C47" s="12"/>
      <c r="D47" s="13"/>
      <c r="E47" s="12"/>
      <c r="F47" s="13"/>
      <c r="G47" s="12"/>
      <c r="H47" s="14">
        <f>H45</f>
        <v>34675.800000000003</v>
      </c>
      <c r="I47" t="str">
        <f t="shared" si="0"/>
        <v/>
      </c>
    </row>
    <row r="48" spans="1:9" x14ac:dyDescent="0.3">
      <c r="A48" s="12" t="s">
        <v>224</v>
      </c>
      <c r="B48" s="13" t="s">
        <v>216</v>
      </c>
      <c r="C48" s="12"/>
      <c r="D48" s="13"/>
      <c r="E48" s="12"/>
      <c r="F48" s="13"/>
      <c r="G48" s="12"/>
      <c r="H48" s="14">
        <f>H46-H47</f>
        <v>-34641.800000000003</v>
      </c>
      <c r="I48" t="str">
        <f t="shared" si="0"/>
        <v/>
      </c>
    </row>
    <row r="49" spans="1:9" ht="18.45" customHeight="1" x14ac:dyDescent="0.3">
      <c r="A49" s="48" t="s">
        <v>262</v>
      </c>
      <c r="B49" s="48"/>
      <c r="C49" s="48"/>
      <c r="D49" s="48"/>
      <c r="E49" s="48"/>
      <c r="F49" s="48"/>
      <c r="G49" s="48"/>
      <c r="H49" s="48"/>
      <c r="I49" t="str">
        <f t="shared" si="0"/>
        <v/>
      </c>
    </row>
    <row r="50" spans="1:9" x14ac:dyDescent="0.3">
      <c r="A50" s="6">
        <v>6112</v>
      </c>
      <c r="B50" s="7" t="s">
        <v>226</v>
      </c>
      <c r="C50" s="6">
        <v>5023</v>
      </c>
      <c r="D50" s="7" t="s">
        <v>227</v>
      </c>
      <c r="E50" s="6"/>
      <c r="F50" s="7"/>
      <c r="G50" s="6"/>
      <c r="H50" s="8">
        <v>1900</v>
      </c>
      <c r="I50" t="str">
        <f t="shared" si="0"/>
        <v>5</v>
      </c>
    </row>
    <row r="51" spans="1:9" x14ac:dyDescent="0.3">
      <c r="A51" s="6">
        <v>6112</v>
      </c>
      <c r="B51" s="7" t="s">
        <v>226</v>
      </c>
      <c r="C51" s="6">
        <v>5031</v>
      </c>
      <c r="D51" s="7" t="s">
        <v>170</v>
      </c>
      <c r="E51" s="6"/>
      <c r="F51" s="7"/>
      <c r="G51" s="6"/>
      <c r="H51" s="8">
        <v>330</v>
      </c>
      <c r="I51" t="str">
        <f t="shared" si="0"/>
        <v>5</v>
      </c>
    </row>
    <row r="52" spans="1:9" x14ac:dyDescent="0.3">
      <c r="A52" s="6">
        <v>6112</v>
      </c>
      <c r="B52" s="7" t="s">
        <v>226</v>
      </c>
      <c r="C52" s="6">
        <v>5032</v>
      </c>
      <c r="D52" s="7" t="s">
        <v>171</v>
      </c>
      <c r="E52" s="6"/>
      <c r="F52" s="7"/>
      <c r="G52" s="6"/>
      <c r="H52" s="8">
        <v>170</v>
      </c>
      <c r="I52" t="str">
        <f t="shared" si="0"/>
        <v>5</v>
      </c>
    </row>
    <row r="53" spans="1:9" x14ac:dyDescent="0.3">
      <c r="A53" s="6">
        <v>6112</v>
      </c>
      <c r="B53" s="7" t="s">
        <v>226</v>
      </c>
      <c r="C53" s="6">
        <v>5167</v>
      </c>
      <c r="D53" s="7" t="s">
        <v>219</v>
      </c>
      <c r="E53" s="6"/>
      <c r="F53" s="7"/>
      <c r="G53" s="6"/>
      <c r="H53" s="8">
        <v>70</v>
      </c>
      <c r="I53" t="str">
        <f t="shared" si="0"/>
        <v>5</v>
      </c>
    </row>
    <row r="54" spans="1:9" x14ac:dyDescent="0.3">
      <c r="A54" s="6">
        <v>6112</v>
      </c>
      <c r="B54" s="7" t="s">
        <v>226</v>
      </c>
      <c r="C54" s="6">
        <v>5173</v>
      </c>
      <c r="D54" s="7" t="s">
        <v>173</v>
      </c>
      <c r="E54" s="6"/>
      <c r="F54" s="7"/>
      <c r="G54" s="6"/>
      <c r="H54" s="8">
        <v>50</v>
      </c>
      <c r="I54" t="str">
        <f t="shared" si="0"/>
        <v>5</v>
      </c>
    </row>
    <row r="55" spans="1:9" x14ac:dyDescent="0.3">
      <c r="A55" s="6">
        <v>6112</v>
      </c>
      <c r="B55" s="7" t="s">
        <v>226</v>
      </c>
      <c r="C55" s="6">
        <v>5175</v>
      </c>
      <c r="D55" s="7" t="s">
        <v>176</v>
      </c>
      <c r="E55" s="6"/>
      <c r="F55" s="7"/>
      <c r="G55" s="6"/>
      <c r="H55" s="8">
        <v>37</v>
      </c>
      <c r="I55" t="str">
        <f t="shared" si="0"/>
        <v>5</v>
      </c>
    </row>
    <row r="56" spans="1:9" x14ac:dyDescent="0.3">
      <c r="A56" s="6">
        <v>6112</v>
      </c>
      <c r="B56" s="7" t="s">
        <v>226</v>
      </c>
      <c r="C56" s="6">
        <v>5179</v>
      </c>
      <c r="D56" s="7" t="s">
        <v>228</v>
      </c>
      <c r="E56" s="6"/>
      <c r="F56" s="7"/>
      <c r="G56" s="6"/>
      <c r="H56" s="8">
        <v>15</v>
      </c>
      <c r="I56" t="str">
        <f t="shared" si="0"/>
        <v>5</v>
      </c>
    </row>
    <row r="57" spans="1:9" x14ac:dyDescent="0.3">
      <c r="A57" s="6">
        <v>6112</v>
      </c>
      <c r="B57" s="7" t="s">
        <v>226</v>
      </c>
      <c r="C57" s="6">
        <v>5194</v>
      </c>
      <c r="D57" s="7" t="s">
        <v>177</v>
      </c>
      <c r="E57" s="6"/>
      <c r="F57" s="7"/>
      <c r="G57" s="6"/>
      <c r="H57" s="8">
        <v>30</v>
      </c>
      <c r="I57" t="str">
        <f t="shared" si="0"/>
        <v>5</v>
      </c>
    </row>
    <row r="58" spans="1:9" x14ac:dyDescent="0.3">
      <c r="A58" s="6">
        <v>6330</v>
      </c>
      <c r="B58" s="7" t="s">
        <v>84</v>
      </c>
      <c r="C58" s="6">
        <v>5342</v>
      </c>
      <c r="D58" s="7" t="s">
        <v>221</v>
      </c>
      <c r="E58" s="6"/>
      <c r="F58" s="7"/>
      <c r="G58" s="6"/>
      <c r="H58" s="8">
        <v>27</v>
      </c>
      <c r="I58" t="str">
        <f t="shared" si="0"/>
        <v>5</v>
      </c>
    </row>
    <row r="59" spans="1:9" x14ac:dyDescent="0.3">
      <c r="A59" s="9"/>
      <c r="B59" s="10"/>
      <c r="C59" s="9"/>
      <c r="D59" s="10"/>
      <c r="E59" s="9"/>
      <c r="F59" s="10"/>
      <c r="G59" s="9"/>
      <c r="H59" s="11">
        <f>SUM(H50:H58)</f>
        <v>2629</v>
      </c>
      <c r="I59" t="str">
        <f t="shared" si="0"/>
        <v/>
      </c>
    </row>
    <row r="60" spans="1:9" x14ac:dyDescent="0.3">
      <c r="A60" s="12" t="s">
        <v>223</v>
      </c>
      <c r="B60" s="13" t="s">
        <v>225</v>
      </c>
      <c r="C60" s="12"/>
      <c r="D60" s="13"/>
      <c r="E60" s="12"/>
      <c r="F60" s="13"/>
      <c r="G60" s="12"/>
      <c r="H60" s="14">
        <f>H59</f>
        <v>2629</v>
      </c>
      <c r="I60" t="str">
        <f t="shared" si="0"/>
        <v/>
      </c>
    </row>
    <row r="61" spans="1:9" x14ac:dyDescent="0.3">
      <c r="A61" s="15" t="s">
        <v>222</v>
      </c>
      <c r="B61" s="16" t="s">
        <v>215</v>
      </c>
      <c r="C61" s="15"/>
      <c r="D61" s="16"/>
      <c r="E61" s="15"/>
      <c r="F61" s="16"/>
      <c r="G61" s="15"/>
      <c r="H61" s="17">
        <f>SUM(H46)</f>
        <v>34</v>
      </c>
      <c r="I61" t="str">
        <f t="shared" si="0"/>
        <v/>
      </c>
    </row>
    <row r="62" spans="1:9" x14ac:dyDescent="0.3">
      <c r="A62" s="15" t="s">
        <v>223</v>
      </c>
      <c r="B62" s="16" t="s">
        <v>215</v>
      </c>
      <c r="C62" s="15"/>
      <c r="D62" s="16"/>
      <c r="E62" s="15"/>
      <c r="F62" s="16"/>
      <c r="G62" s="15"/>
      <c r="H62" s="17">
        <f>SUM(H47,H60)</f>
        <v>37304.800000000003</v>
      </c>
      <c r="I62" t="str">
        <f t="shared" si="0"/>
        <v/>
      </c>
    </row>
    <row r="63" spans="1:9" x14ac:dyDescent="0.3">
      <c r="A63" s="15" t="s">
        <v>224</v>
      </c>
      <c r="B63" s="16" t="s">
        <v>215</v>
      </c>
      <c r="C63" s="15"/>
      <c r="D63" s="16"/>
      <c r="E63" s="15"/>
      <c r="F63" s="16"/>
      <c r="G63" s="15"/>
      <c r="H63" s="17">
        <f>H61-H62</f>
        <v>-37270.800000000003</v>
      </c>
      <c r="I63" t="str">
        <f t="shared" si="0"/>
        <v/>
      </c>
    </row>
  </sheetData>
  <mergeCells count="3">
    <mergeCell ref="A2:H2"/>
    <mergeCell ref="A3:H3"/>
    <mergeCell ref="A49:H49"/>
  </mergeCells>
  <pageMargins left="0.19685039369791668" right="0.19685039369791668" top="0.19685039369791668" bottom="0.39370078739583336" header="0.19685039369791668" footer="0.19685039369791668"/>
  <pageSetup paperSize="9" scale="95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2016-11-16T06:32:40Z</dcterms:created>
  <dcterms:modified xsi:type="dcterms:W3CDTF">2023-08-17T10:54:05Z</dcterms:modified>
</cp:coreProperties>
</file>