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2" windowWidth="22428" windowHeight="8676" activeTab="4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L11" i="12" l="1"/>
  <c r="M10" i="12"/>
  <c r="L10" i="12"/>
  <c r="K10" i="12"/>
  <c r="J10" i="12"/>
  <c r="I10" i="12"/>
  <c r="H10" i="12"/>
  <c r="G10" i="12"/>
  <c r="F10" i="12"/>
  <c r="E10" i="12"/>
  <c r="L6" i="12"/>
  <c r="K6" i="12"/>
  <c r="J6" i="12"/>
  <c r="I6" i="12"/>
  <c r="H6" i="12"/>
  <c r="G6" i="12"/>
  <c r="F6" i="12"/>
  <c r="E6" i="12"/>
  <c r="L69" i="5" l="1"/>
  <c r="L14" i="5" l="1"/>
  <c r="L28" i="5"/>
  <c r="M34" i="9" l="1"/>
  <c r="K25" i="5" l="1"/>
  <c r="K62" i="5" l="1"/>
  <c r="J4" i="11"/>
  <c r="J5" i="11"/>
  <c r="J3" i="11"/>
  <c r="H33" i="11"/>
  <c r="I33" i="11"/>
  <c r="G33" i="11"/>
  <c r="H32" i="11"/>
  <c r="I32" i="11"/>
  <c r="G32" i="11"/>
  <c r="H31" i="11"/>
  <c r="I31" i="11"/>
  <c r="G31" i="11"/>
  <c r="H29" i="11"/>
  <c r="I29" i="11"/>
  <c r="G29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H6" i="11"/>
  <c r="I6" i="11"/>
  <c r="G6" i="11"/>
  <c r="K108" i="10"/>
  <c r="K109" i="10"/>
  <c r="K110" i="10"/>
  <c r="K111" i="10"/>
  <c r="K112" i="10"/>
  <c r="K113" i="10"/>
  <c r="K114" i="10"/>
  <c r="K115" i="10"/>
  <c r="K107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32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4" i="10"/>
  <c r="I121" i="10"/>
  <c r="H121" i="10"/>
  <c r="I120" i="10"/>
  <c r="H120" i="10"/>
  <c r="I119" i="10"/>
  <c r="J119" i="10"/>
  <c r="H119" i="10"/>
  <c r="I117" i="10"/>
  <c r="J117" i="10"/>
  <c r="H117" i="10"/>
  <c r="I116" i="10"/>
  <c r="J116" i="10"/>
  <c r="H116" i="10"/>
  <c r="H104" i="10"/>
  <c r="I103" i="10"/>
  <c r="I102" i="10"/>
  <c r="I104" i="10" s="1"/>
  <c r="J102" i="10"/>
  <c r="J104" i="10" s="1"/>
  <c r="J120" i="10" s="1"/>
  <c r="H102" i="10"/>
  <c r="I31" i="10"/>
  <c r="J31" i="10"/>
  <c r="J103" i="10" s="1"/>
  <c r="J105" i="10" s="1"/>
  <c r="H31" i="10"/>
  <c r="H103" i="10" s="1"/>
  <c r="H105" i="10" s="1"/>
  <c r="J121" i="10" l="1"/>
  <c r="I105" i="10"/>
  <c r="I71" i="9"/>
  <c r="H71" i="9"/>
  <c r="I70" i="9"/>
  <c r="H70" i="9"/>
  <c r="I69" i="9"/>
  <c r="J69" i="9"/>
  <c r="H69" i="9"/>
  <c r="I67" i="9"/>
  <c r="J67" i="9"/>
  <c r="H67" i="9"/>
  <c r="I66" i="9"/>
  <c r="J66" i="9"/>
  <c r="H66" i="9"/>
  <c r="I65" i="9"/>
  <c r="J65" i="9"/>
  <c r="H65" i="9"/>
  <c r="I64" i="9"/>
  <c r="J64" i="9"/>
  <c r="H64" i="9"/>
  <c r="I40" i="9"/>
  <c r="J40" i="9"/>
  <c r="H40" i="9"/>
  <c r="I36" i="9"/>
  <c r="J35" i="9"/>
  <c r="H35" i="9"/>
  <c r="H37" i="9" s="1"/>
  <c r="I34" i="9"/>
  <c r="J34" i="9"/>
  <c r="J36" i="9" s="1"/>
  <c r="J70" i="9" s="1"/>
  <c r="H34" i="9"/>
  <c r="H36" i="9" s="1"/>
  <c r="I9" i="9"/>
  <c r="I35" i="9" s="1"/>
  <c r="I37" i="9" s="1"/>
  <c r="J9" i="9"/>
  <c r="H9" i="9"/>
  <c r="K4" i="9"/>
  <c r="K5" i="9"/>
  <c r="K6" i="9"/>
  <c r="K7" i="9"/>
  <c r="K8" i="9"/>
  <c r="K13" i="8"/>
  <c r="I53" i="8"/>
  <c r="H53" i="8"/>
  <c r="I52" i="8"/>
  <c r="J52" i="8"/>
  <c r="H52" i="8"/>
  <c r="I51" i="8"/>
  <c r="H51" i="8"/>
  <c r="I49" i="8"/>
  <c r="H49" i="8"/>
  <c r="I48" i="8"/>
  <c r="J48" i="8"/>
  <c r="H48" i="8"/>
  <c r="I47" i="8"/>
  <c r="H47" i="8"/>
  <c r="I46" i="8"/>
  <c r="J46" i="8"/>
  <c r="H46" i="8"/>
  <c r="I44" i="8"/>
  <c r="J44" i="8"/>
  <c r="J47" i="8" s="1"/>
  <c r="H44" i="8"/>
  <c r="I34" i="8"/>
  <c r="J34" i="8"/>
  <c r="H34" i="8"/>
  <c r="I33" i="8"/>
  <c r="J33" i="8"/>
  <c r="H33" i="8"/>
  <c r="I29" i="8"/>
  <c r="J29" i="8"/>
  <c r="H29" i="8"/>
  <c r="I28" i="8"/>
  <c r="J28" i="8"/>
  <c r="H28" i="8"/>
  <c r="I27" i="8"/>
  <c r="J27" i="8"/>
  <c r="H27" i="8"/>
  <c r="I26" i="8"/>
  <c r="J26" i="8"/>
  <c r="H26" i="8"/>
  <c r="I14" i="8"/>
  <c r="J14" i="8"/>
  <c r="H14" i="8"/>
  <c r="I34" i="7"/>
  <c r="J34" i="7"/>
  <c r="H34" i="7"/>
  <c r="I33" i="7"/>
  <c r="J33" i="7"/>
  <c r="H33" i="7"/>
  <c r="I32" i="7"/>
  <c r="J32" i="7"/>
  <c r="H32" i="7"/>
  <c r="I30" i="7"/>
  <c r="J30" i="7"/>
  <c r="I5" i="7"/>
  <c r="J5" i="7"/>
  <c r="H5" i="7"/>
  <c r="H30" i="7"/>
  <c r="K69" i="6"/>
  <c r="I67" i="6"/>
  <c r="I74" i="6" s="1"/>
  <c r="J67" i="6"/>
  <c r="J74" i="6" s="1"/>
  <c r="H67" i="6"/>
  <c r="H74" i="6" s="1"/>
  <c r="I73" i="6"/>
  <c r="I75" i="6" s="1"/>
  <c r="J73" i="6"/>
  <c r="J75" i="6" s="1"/>
  <c r="H73" i="6"/>
  <c r="H75" i="6" s="1"/>
  <c r="H76" i="6" l="1"/>
  <c r="J76" i="6"/>
  <c r="I76" i="6"/>
  <c r="J49" i="8"/>
  <c r="J51" i="8"/>
  <c r="J53" i="8" s="1"/>
  <c r="J71" i="9"/>
  <c r="J37" i="9"/>
  <c r="I61" i="6"/>
  <c r="I63" i="6" s="1"/>
  <c r="I79" i="6" s="1"/>
  <c r="J61" i="6"/>
  <c r="J63" i="6" s="1"/>
  <c r="H61" i="6"/>
  <c r="H63" i="6" s="1"/>
  <c r="H79" i="6" s="1"/>
  <c r="I15" i="6"/>
  <c r="I62" i="6" s="1"/>
  <c r="I78" i="6" s="1"/>
  <c r="J15" i="6"/>
  <c r="J62" i="6" s="1"/>
  <c r="J78" i="6" s="1"/>
  <c r="H15" i="6"/>
  <c r="H62" i="6" s="1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90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73" i="5"/>
  <c r="K58" i="5"/>
  <c r="K59" i="5"/>
  <c r="K60" i="5"/>
  <c r="K61" i="5"/>
  <c r="K63" i="5"/>
  <c r="K64" i="5"/>
  <c r="K65" i="5"/>
  <c r="K66" i="5"/>
  <c r="K67" i="5"/>
  <c r="K68" i="5"/>
  <c r="K69" i="5"/>
  <c r="K57" i="5"/>
  <c r="K53" i="5"/>
  <c r="K39" i="5"/>
  <c r="K40" i="5"/>
  <c r="K41" i="5"/>
  <c r="K42" i="5"/>
  <c r="K43" i="5"/>
  <c r="K44" i="5"/>
  <c r="K45" i="5"/>
  <c r="K46" i="5"/>
  <c r="K47" i="5"/>
  <c r="K38" i="5"/>
  <c r="K34" i="5"/>
  <c r="K35" i="5"/>
  <c r="K36" i="5"/>
  <c r="K33" i="5"/>
  <c r="I114" i="5"/>
  <c r="H114" i="5"/>
  <c r="I113" i="5"/>
  <c r="H113" i="5"/>
  <c r="I111" i="5"/>
  <c r="H111" i="5"/>
  <c r="I110" i="5"/>
  <c r="H110" i="5"/>
  <c r="I109" i="5"/>
  <c r="H109" i="5"/>
  <c r="I108" i="5"/>
  <c r="J108" i="5"/>
  <c r="J110" i="5" s="1"/>
  <c r="J114" i="5" s="1"/>
  <c r="H108" i="5"/>
  <c r="I89" i="5"/>
  <c r="J89" i="5"/>
  <c r="J109" i="5" s="1"/>
  <c r="H89" i="5"/>
  <c r="I70" i="5"/>
  <c r="I71" i="5" s="1"/>
  <c r="I115" i="5" s="1"/>
  <c r="I116" i="5" s="1"/>
  <c r="J70" i="5"/>
  <c r="J71" i="5" s="1"/>
  <c r="H70" i="5"/>
  <c r="H71" i="5" s="1"/>
  <c r="H115" i="5" s="1"/>
  <c r="H116" i="5" s="1"/>
  <c r="I54" i="5"/>
  <c r="I55" i="5" s="1"/>
  <c r="J54" i="5"/>
  <c r="J55" i="5" s="1"/>
  <c r="H54" i="5"/>
  <c r="H55" i="5" s="1"/>
  <c r="I48" i="5"/>
  <c r="I50" i="5" s="1"/>
  <c r="J48" i="5"/>
  <c r="J50" i="5" s="1"/>
  <c r="H48" i="5"/>
  <c r="H50" i="5" s="1"/>
  <c r="I37" i="5"/>
  <c r="I49" i="5" s="1"/>
  <c r="J37" i="5"/>
  <c r="J49" i="5" s="1"/>
  <c r="H37" i="5"/>
  <c r="H49" i="5" s="1"/>
  <c r="I28" i="5"/>
  <c r="I30" i="5" s="1"/>
  <c r="J28" i="5"/>
  <c r="J30" i="5" s="1"/>
  <c r="H28" i="5"/>
  <c r="H30" i="5" s="1"/>
  <c r="I20" i="5"/>
  <c r="I29" i="5" s="1"/>
  <c r="J20" i="5"/>
  <c r="J29" i="5" s="1"/>
  <c r="H20" i="5"/>
  <c r="H29" i="5" s="1"/>
  <c r="I14" i="5"/>
  <c r="I15" i="5" s="1"/>
  <c r="I16" i="5" s="1"/>
  <c r="J14" i="5"/>
  <c r="J15" i="5" s="1"/>
  <c r="J16" i="5" s="1"/>
  <c r="H14" i="5"/>
  <c r="H15" i="5" s="1"/>
  <c r="H16" i="5" s="1"/>
  <c r="K43" i="4"/>
  <c r="K42" i="4"/>
  <c r="K29" i="4"/>
  <c r="K30" i="4"/>
  <c r="K31" i="4"/>
  <c r="K32" i="4"/>
  <c r="K33" i="4"/>
  <c r="K34" i="4"/>
  <c r="K35" i="4"/>
  <c r="K36" i="4"/>
  <c r="K28" i="4"/>
  <c r="K20" i="4"/>
  <c r="K21" i="4"/>
  <c r="K22" i="4"/>
  <c r="K23" i="4"/>
  <c r="K24" i="4"/>
  <c r="K25" i="4"/>
  <c r="K26" i="4"/>
  <c r="K19" i="4"/>
  <c r="K9" i="4"/>
  <c r="K10" i="4"/>
  <c r="K11" i="4"/>
  <c r="K12" i="4"/>
  <c r="K13" i="4"/>
  <c r="K8" i="4"/>
  <c r="I49" i="4"/>
  <c r="J49" i="4"/>
  <c r="H49" i="4"/>
  <c r="I48" i="4"/>
  <c r="J48" i="4"/>
  <c r="H48" i="4"/>
  <c r="I47" i="4"/>
  <c r="J47" i="4"/>
  <c r="H47" i="4"/>
  <c r="I45" i="4"/>
  <c r="J45" i="4"/>
  <c r="H45" i="4"/>
  <c r="I44" i="4"/>
  <c r="J44" i="4"/>
  <c r="H44" i="4"/>
  <c r="I40" i="4"/>
  <c r="J40" i="4"/>
  <c r="H40" i="4"/>
  <c r="I39" i="4"/>
  <c r="J39" i="4"/>
  <c r="H39" i="4"/>
  <c r="I38" i="4"/>
  <c r="J38" i="4"/>
  <c r="H38" i="4"/>
  <c r="I37" i="4"/>
  <c r="J37" i="4"/>
  <c r="H37" i="4"/>
  <c r="I27" i="4"/>
  <c r="J27" i="4"/>
  <c r="H27" i="4"/>
  <c r="I17" i="4"/>
  <c r="J17" i="4"/>
  <c r="H17" i="4"/>
  <c r="I16" i="4"/>
  <c r="J16" i="4"/>
  <c r="H16" i="4"/>
  <c r="I15" i="4"/>
  <c r="J15" i="4"/>
  <c r="H15" i="4"/>
  <c r="I14" i="4"/>
  <c r="J14" i="4"/>
  <c r="H14" i="4"/>
  <c r="I7" i="4"/>
  <c r="J7" i="4"/>
  <c r="H7" i="4"/>
  <c r="H20" i="3"/>
  <c r="H23" i="3" s="1"/>
  <c r="I20" i="3"/>
  <c r="I23" i="3" s="1"/>
  <c r="G20" i="3"/>
  <c r="G23" i="3" s="1"/>
  <c r="H4" i="3"/>
  <c r="H22" i="3" s="1"/>
  <c r="I4" i="3"/>
  <c r="I22" i="3" s="1"/>
  <c r="I24" i="3" s="1"/>
  <c r="G4" i="3"/>
  <c r="G22" i="3" s="1"/>
  <c r="J3" i="3"/>
  <c r="I80" i="6" l="1"/>
  <c r="H64" i="6"/>
  <c r="H78" i="6"/>
  <c r="H80" i="6" s="1"/>
  <c r="I64" i="6"/>
  <c r="J111" i="5"/>
  <c r="J113" i="5"/>
  <c r="J115" i="5"/>
  <c r="J116" i="5" s="1"/>
  <c r="J79" i="6"/>
  <c r="J64" i="6"/>
  <c r="H51" i="5"/>
  <c r="J51" i="5"/>
  <c r="I51" i="5"/>
  <c r="H31" i="5"/>
  <c r="I31" i="5"/>
  <c r="J31" i="5"/>
  <c r="H24" i="3"/>
  <c r="G24" i="3"/>
  <c r="K11" i="6"/>
  <c r="J80" i="6" l="1"/>
  <c r="J6" i="11"/>
  <c r="J29" i="11"/>
  <c r="J30" i="11"/>
  <c r="J31" i="11"/>
  <c r="J32" i="11"/>
  <c r="J33" i="11"/>
  <c r="J34" i="11"/>
  <c r="J35" i="11"/>
  <c r="K9" i="9"/>
  <c r="K10" i="9"/>
  <c r="K11" i="9"/>
  <c r="K12" i="9"/>
  <c r="K13" i="9"/>
  <c r="K14" i="9"/>
  <c r="K15" i="9"/>
  <c r="K16" i="9"/>
  <c r="K17" i="9"/>
  <c r="K18" i="9"/>
  <c r="K19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1" i="9"/>
  <c r="K72" i="9"/>
  <c r="K73" i="9"/>
  <c r="K5" i="8"/>
  <c r="K6" i="8"/>
  <c r="K7" i="8"/>
  <c r="K8" i="8"/>
  <c r="K9" i="8"/>
  <c r="K10" i="8"/>
  <c r="K11" i="8"/>
  <c r="K12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4" i="8"/>
  <c r="J5" i="12" s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" i="7"/>
  <c r="K5" i="6"/>
  <c r="K6" i="6"/>
  <c r="K7" i="6"/>
  <c r="K8" i="6"/>
  <c r="K9" i="6"/>
  <c r="K10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9" i="6"/>
  <c r="K60" i="6"/>
  <c r="K61" i="6"/>
  <c r="K62" i="6"/>
  <c r="K63" i="6"/>
  <c r="K64" i="6"/>
  <c r="K65" i="6"/>
  <c r="K66" i="6"/>
  <c r="K67" i="6"/>
  <c r="K68" i="6"/>
  <c r="K70" i="6"/>
  <c r="K71" i="6"/>
  <c r="K72" i="6"/>
  <c r="K73" i="6"/>
  <c r="K74" i="6"/>
  <c r="K75" i="6"/>
  <c r="K76" i="6"/>
  <c r="K77" i="6"/>
  <c r="K78" i="6"/>
  <c r="K79" i="6"/>
  <c r="K80" i="6"/>
  <c r="K81" i="6"/>
  <c r="K4" i="6"/>
  <c r="K5" i="4"/>
  <c r="K6" i="4"/>
  <c r="K7" i="4"/>
  <c r="K4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6" i="5"/>
  <c r="K27" i="5"/>
  <c r="K28" i="5"/>
  <c r="K29" i="5"/>
  <c r="K30" i="5"/>
  <c r="K32" i="5"/>
  <c r="K48" i="5"/>
  <c r="K50" i="5"/>
  <c r="K51" i="5"/>
  <c r="K52" i="5"/>
  <c r="M5" i="12" l="1"/>
  <c r="L2" i="12"/>
  <c r="L3" i="12"/>
  <c r="L4" i="12"/>
  <c r="L8" i="12"/>
  <c r="K4" i="12"/>
  <c r="K2" i="12"/>
  <c r="K8" i="12"/>
  <c r="J4" i="12"/>
  <c r="J8" i="12"/>
  <c r="J9" i="12"/>
  <c r="I3" i="12"/>
  <c r="I8" i="12"/>
  <c r="I2" i="12"/>
  <c r="I4" i="12"/>
  <c r="G2" i="12"/>
  <c r="M7" i="12"/>
  <c r="M8" i="12"/>
  <c r="M4" i="12"/>
  <c r="M3" i="12"/>
  <c r="M12" i="12"/>
  <c r="M11" i="12"/>
  <c r="M2" i="12"/>
  <c r="M9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N2" i="12" l="1"/>
  <c r="G4" i="12"/>
  <c r="C4" i="12" s="1"/>
  <c r="G9" i="12"/>
  <c r="C9" i="12" s="1"/>
  <c r="G3" i="12"/>
  <c r="C3" i="12" s="1"/>
  <c r="G8" i="12"/>
  <c r="C8" i="12" s="1"/>
  <c r="G12" i="12"/>
  <c r="C12" i="12" s="1"/>
  <c r="C13" i="12" s="1"/>
  <c r="C18" i="12" s="1"/>
  <c r="G5" i="12"/>
  <c r="C5" i="12" s="1"/>
  <c r="C2" i="12"/>
  <c r="N9" i="12" l="1"/>
  <c r="N5" i="12"/>
  <c r="N4" i="12"/>
  <c r="N8" i="12"/>
  <c r="N3" i="12"/>
  <c r="C10" i="12"/>
  <c r="C17" i="12" s="1"/>
  <c r="C6" i="12"/>
  <c r="C16" i="12" s="1"/>
  <c r="D9" i="12" l="1"/>
  <c r="D8" i="12"/>
  <c r="O6" i="12"/>
  <c r="O10" i="12"/>
  <c r="C20" i="12"/>
  <c r="C19" i="12"/>
</calcChain>
</file>

<file path=xl/sharedStrings.xml><?xml version="1.0" encoding="utf-8"?>
<sst xmlns="http://schemas.openxmlformats.org/spreadsheetml/2006/main" count="1443" uniqueCount="717">
  <si>
    <t>Par</t>
  </si>
  <si>
    <t>Pol</t>
  </si>
  <si>
    <t>Název položky</t>
  </si>
  <si>
    <t>ORG</t>
  </si>
  <si>
    <t>Název org.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</si>
  <si>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</si>
  <si>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</si>
  <si>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</si>
  <si>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</si>
  <si>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</si>
  <si>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</si>
  <si>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</si>
  <si>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</si>
  <si>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</si>
  <si>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</si>
  <si>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</si>
  <si>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</si>
  <si>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</si>
  <si>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</si>
  <si>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</si>
  <si>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</si>
  <si>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</si>
  <si>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</si>
  <si>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</si>
  <si>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</si>
  <si>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</si>
  <si>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</si>
  <si>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</si>
  <si>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</si>
  <si>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</si>
  <si>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</si>
  <si>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</si>
  <si>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</si>
  <si>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</si>
  <si>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</si>
  <si>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</si>
  <si>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Komunální služby a územní rozvoj j.n.</t>
  </si>
  <si>
    <t>FO - TSMS - provoz + odpisy</t>
  </si>
  <si>
    <t>31 - Příspěvky TSMS</t>
  </si>
  <si>
    <t>Neinvestiční přijaté transfery od krajů</t>
  </si>
  <si>
    <t>Činnosti muzeí a galerií</t>
  </si>
  <si>
    <t>FO - ZS-A - expozice</t>
  </si>
  <si>
    <t>FO - ZS-A - provoz + odpisy</t>
  </si>
  <si>
    <t>FO - ZS-A - nájem expozice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</si>
  <si>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</si>
  <si>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</si>
  <si>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</si>
  <si>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</si>
  <si>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</si>
  <si>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</si>
  <si>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</si>
  <si>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FO - ÚNP - ZŠ Komenského Glitter Stars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</si>
  <si>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</si>
  <si>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</si>
  <si>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</si>
  <si>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</si>
  <si>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</si>
  <si>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</si>
  <si>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</si>
  <si>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Bank.účty-změna stavu krátk.prostř.</t>
  </si>
  <si>
    <t>FO - Předplacené nájemné E-COM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</si>
  <si>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</si>
  <si>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</si>
  <si>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</si>
  <si>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</si>
  <si>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</si>
  <si>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</si>
  <si>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</si>
  <si>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</si>
  <si>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</si>
  <si>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</si>
  <si>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</si>
  <si>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</si>
  <si>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</si>
  <si>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Poplatek ze psů</t>
  </si>
  <si>
    <t>FO - Poplatek ze psů</t>
  </si>
  <si>
    <t>FO - Daň z hazardních her</t>
  </si>
  <si>
    <t>Daň z nemovitých věcí</t>
  </si>
  <si>
    <t>FO - Daň z nemovitých věcí</t>
  </si>
  <si>
    <t>IR - Dotace valy+zeď - splátka revolvingového úvěru</t>
  </si>
  <si>
    <t>Bytové hospodářství</t>
  </si>
  <si>
    <t>Příjmy z úroků (část)</t>
  </si>
  <si>
    <t>FO - Příjmy z úroků (část)</t>
  </si>
  <si>
    <t>Ost.rozvoj bydlení a bytového hosp.</t>
  </si>
  <si>
    <t>Přijaté neinvestiční dary</t>
  </si>
  <si>
    <t>Přijaté pojistné náhrady</t>
  </si>
  <si>
    <t>Obecné příjmy a výd.z finančních operací</t>
  </si>
  <si>
    <t>Převody vl.fondům v rozpočtech úz.úrovně</t>
  </si>
  <si>
    <t>Převody z vlastních fondů hospodářské (podnikatelské) činnosti</t>
  </si>
  <si>
    <t>FO - VHČ splátka jistin úvěrů</t>
  </si>
  <si>
    <t>Převody z ostatních vlastních fondů</t>
  </si>
  <si>
    <t>FO - VHČ odvod do FKSP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</si>
  <si>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</si>
  <si>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</si>
  <si>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</si>
  <si>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</si>
  <si>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</si>
  <si>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</si>
  <si>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</si>
  <si>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</si>
  <si>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</si>
  <si>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</si>
  <si>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</si>
  <si>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</si>
  <si>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Úroky z revolvingového úvěru zámecké valy</t>
  </si>
  <si>
    <t>FO - Nájem polní hnojiště</t>
  </si>
  <si>
    <t>FO - Sdružení měst a obcí JM</t>
  </si>
  <si>
    <t>FO - DSO ŽLaP</t>
  </si>
  <si>
    <t>Sběr a svoz ostatních odpadů</t>
  </si>
  <si>
    <t>Služby školení a vzdělávání</t>
  </si>
  <si>
    <t>FO - Služby peněžních ústavů</t>
  </si>
  <si>
    <t>Ostatní finanční operace</t>
  </si>
  <si>
    <t>FO - Platba DPH</t>
  </si>
  <si>
    <t>FO - Nájem konírny DPH</t>
  </si>
  <si>
    <t>36 - Ostatní</t>
  </si>
  <si>
    <t>IR - Popl. za už.veř.prostranství</t>
  </si>
  <si>
    <t>IR - Správní poplatky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</si>
  <si>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</si>
  <si>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</si>
  <si>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</si>
  <si>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</si>
  <si>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</si>
  <si>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</si>
  <si>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</si>
  <si>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</si>
  <si>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</si>
  <si>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</si>
  <si>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</si>
  <si>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p. Šťastný Zlatá Hora II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</si>
  <si>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</si>
  <si>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</si>
  <si>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</si>
  <si>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</si>
  <si>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</si>
  <si>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</si>
  <si>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</si>
  <si>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</si>
  <si>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Poříz.,a obnova hodnot kultur. povědomí</t>
  </si>
  <si>
    <t>Veřejné osvětlení</t>
  </si>
  <si>
    <t>IR - VO</t>
  </si>
  <si>
    <t>Pozemky</t>
  </si>
  <si>
    <t>IR - Výkupy pozemků</t>
  </si>
  <si>
    <t>Požární ochrana - profesionální část</t>
  </si>
  <si>
    <t>IR - Výstavba infrastruktury - stanice HZS JMKa ZZS JMK</t>
  </si>
  <si>
    <t>IR - Vypracování žádostí o dotaci včetně zajištění dokladů</t>
  </si>
  <si>
    <t>IR - Veřejná architektonická soutěž SCB</t>
  </si>
  <si>
    <t>41 - Oddělení Investic a rozvoje</t>
  </si>
  <si>
    <t>SM - Pojištění majetku města</t>
  </si>
  <si>
    <t>SM - Husova 63</t>
  </si>
  <si>
    <t>SM - Projektová dokumentace Husova 63b - statické zajištění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</si>
  <si>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</si>
  <si>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</si>
  <si>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</si>
  <si>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</si>
  <si>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</si>
  <si>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</si>
  <si>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</si>
  <si>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</si>
  <si>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elektr. Energie</t>
  </si>
  <si>
    <t>SV - Klub důchodců - ostatní služby</t>
  </si>
  <si>
    <t>Ost.čin. souvis. se službami pro obyv.</t>
  </si>
  <si>
    <t>Ostat.sociální péče rodině a manželství</t>
  </si>
  <si>
    <t>SV - Pěstounská péče - osobní náklady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</si>
  <si>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</si>
  <si>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</si>
  <si>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</si>
  <si>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</si>
  <si>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</si>
  <si>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</si>
  <si>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</si>
  <si>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</si>
  <si>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</si>
  <si>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</si>
  <si>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</si>
  <si>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</si>
  <si>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</si>
  <si>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</si>
  <si>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</si>
  <si>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</si>
  <si>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</si>
  <si>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</si>
  <si>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</si>
  <si>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</si>
  <si>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</si>
  <si>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</si>
  <si>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</si>
  <si>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</si>
  <si>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</si>
  <si>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</si>
  <si>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</si>
  <si>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</si>
  <si>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</si>
  <si>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</si>
  <si>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</si>
  <si>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</si>
  <si>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</si>
  <si>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</si>
  <si>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</si>
  <si>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</si>
  <si>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</si>
  <si>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</si>
  <si>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</si>
  <si>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</si>
  <si>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</si>
  <si>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</si>
  <si>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</si>
  <si>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</si>
  <si>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</si>
  <si>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</si>
  <si>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</si>
  <si>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</si>
  <si>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</si>
  <si>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</si>
  <si>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</si>
  <si>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</si>
  <si>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</si>
  <si>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</si>
  <si>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</si>
  <si>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Od obcí - veřejnoprávní smlouvy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</si>
  <si>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</si>
  <si>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</si>
  <si>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</si>
  <si>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</si>
  <si>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</si>
  <si>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</si>
  <si>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</si>
  <si>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</si>
  <si>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</si>
  <si>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</si>
  <si>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</si>
  <si>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</si>
  <si>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</si>
  <si>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</si>
  <si>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</si>
  <si>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</si>
  <si>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</si>
  <si>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</si>
  <si>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</si>
  <si>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</si>
  <si>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</si>
  <si>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</si>
  <si>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</si>
  <si>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</si>
  <si>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</si>
  <si>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</si>
  <si>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BTH - úklid,ostraha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</si>
  <si>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</si>
  <si>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</si>
  <si>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</si>
  <si>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</si>
  <si>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</si>
  <si>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</si>
  <si>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</si>
  <si>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</si>
  <si>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</si>
  <si>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</si>
  <si>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</si>
  <si>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MěÚ - FKSP</t>
  </si>
  <si>
    <t>Programové vybavení</t>
  </si>
  <si>
    <t>MěÚ - Kotelna č.p. 260</t>
  </si>
  <si>
    <t>MěÚ - Klimatizace č.p. 65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</si>
  <si>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</si>
  <si>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</si>
  <si>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</si>
  <si>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</si>
  <si>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</si>
  <si>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</si>
  <si>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</si>
  <si>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</si>
  <si>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</si>
  <si>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ZO - Věcné dary</t>
  </si>
  <si>
    <t>ZO - Ost. neinv. transfery obyvatelstvu</t>
  </si>
  <si>
    <t>82 - Zastupitelé</t>
  </si>
  <si>
    <t>MěP - Veřejnoprávní smlouvy</t>
  </si>
  <si>
    <t>MěP - Příjmy z parkovacích automatů</t>
  </si>
  <si>
    <t>Bezpečnost a veřejný pořádek</t>
  </si>
  <si>
    <t>MěP - Sankční platby - pokuty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</si>
  <si>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</si>
  <si>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</si>
  <si>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</si>
  <si>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</si>
  <si>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</si>
  <si>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</si>
  <si>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</si>
  <si>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</si>
  <si>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</si>
  <si>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</si>
  <si>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</si>
  <si>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</si>
  <si>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</si>
  <si>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</si>
  <si>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</si>
  <si>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</si>
  <si>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</si>
  <si>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</si>
  <si>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</si>
  <si>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MěP - Náhrady mezd v době nemoci</t>
  </si>
  <si>
    <t>MěP - FKSP</t>
  </si>
  <si>
    <t>90 - Městská policie</t>
  </si>
  <si>
    <t>Celkem příjmy Odbor kanceláře tajemníka</t>
  </si>
  <si>
    <t>Celkem saldo Odbor kanceláře tajemníka</t>
  </si>
  <si>
    <t>V</t>
  </si>
  <si>
    <t>P</t>
  </si>
  <si>
    <t>Rozpočet schválený 2019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</si>
  <si>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</si>
  <si>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</si>
  <si>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</si>
  <si>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</si>
  <si>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</si>
  <si>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</si>
  <si>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</si>
  <si>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</si>
  <si>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</si>
  <si>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</si>
  <si>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</si>
  <si>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</si>
  <si>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</si>
  <si>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</si>
  <si>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</si>
  <si>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</si>
  <si>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</si>
  <si>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</si>
  <si>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</si>
  <si>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</si>
  <si>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</si>
  <si>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</si>
  <si>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</si>
  <si>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</si>
  <si>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</si>
  <si>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</si>
  <si>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</si>
  <si>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</si>
  <si>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</si>
  <si>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</si>
  <si>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</si>
  <si>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</si>
  <si>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</si>
  <si>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</si>
  <si>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</si>
  <si>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</si>
  <si>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</si>
  <si>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</si>
  <si>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</si>
  <si>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</si>
  <si>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</si>
  <si>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</si>
  <si>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</si>
  <si>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</si>
  <si>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</si>
  <si>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</si>
  <si>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PříjmyOddělení Investic a rozvoje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</si>
  <si>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</si>
  <si>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</si>
  <si>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</si>
  <si>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</si>
  <si>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</si>
  <si>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</si>
  <si>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</si>
  <si>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</si>
  <si>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</si>
  <si>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</si>
  <si>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</si>
  <si>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</si>
  <si>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</si>
  <si>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</si>
  <si>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</si>
  <si>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</si>
  <si>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</si>
  <si>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</si>
  <si>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</si>
  <si>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</si>
  <si>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</si>
  <si>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</si>
  <si>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</si>
  <si>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</si>
  <si>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</si>
  <si>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</si>
  <si>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</si>
  <si>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</si>
  <si>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</si>
  <si>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</si>
  <si>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</si>
  <si>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</si>
  <si>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</si>
  <si>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</si>
  <si>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</si>
  <si>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</si>
  <si>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</si>
  <si>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</si>
  <si>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</si>
  <si>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</si>
  <si>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</si>
  <si>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</si>
  <si>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</si>
  <si>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</si>
  <si>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</si>
  <si>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</si>
  <si>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</si>
  <si>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</si>
  <si>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</si>
  <si>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</si>
  <si>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</si>
  <si>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</si>
  <si>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</si>
  <si>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</si>
  <si>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</si>
  <si>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</si>
  <si>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</si>
  <si>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</si>
  <si>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</si>
  <si>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</si>
  <si>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</si>
  <si>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</si>
  <si>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</si>
  <si>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</si>
  <si>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</si>
  <si>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</si>
  <si>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</si>
  <si>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</si>
  <si>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</si>
  <si>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</si>
  <si>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</si>
  <si>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</si>
  <si>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</si>
  <si>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</si>
  <si>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</si>
  <si>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</si>
  <si>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</si>
  <si>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</si>
  <si>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</si>
  <si>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</si>
  <si>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</si>
  <si>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</si>
  <si>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</si>
  <si>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</si>
  <si>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Převody z vlastních fondů hosp.čin.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</si>
  <si>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</si>
  <si>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</si>
  <si>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</si>
  <si>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</si>
  <si>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</si>
  <si>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</si>
  <si>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</si>
  <si>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</si>
  <si>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</si>
  <si>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</si>
  <si>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</si>
  <si>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</si>
  <si>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</si>
  <si>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</si>
  <si>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</si>
  <si>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</si>
  <si>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</si>
  <si>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Celkem výdaje Odbor kanceláře tajemníka</t>
  </si>
  <si>
    <t>KT - Zajištění přípravy na krizové situace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</si>
  <si>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</si>
  <si>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</si>
  <si>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</si>
  <si>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</si>
  <si>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</si>
  <si>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</si>
  <si>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</si>
  <si>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</si>
  <si>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</si>
  <si>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Opravy a udržování</t>
  </si>
  <si>
    <t>SDH - Služby ostatní</t>
  </si>
  <si>
    <t>SDH - Pojištění</t>
  </si>
  <si>
    <t>SÚ - Správní poplatky</t>
  </si>
  <si>
    <t>SÚ - Sankční platby - pokuty</t>
  </si>
  <si>
    <t>SÚ - Nařízení neodkl. odstranění staveb</t>
  </si>
  <si>
    <t>SÚ - Podíl k dotaci MPZ</t>
  </si>
  <si>
    <t>SÚ - Změna č. 1 ÚP Slavkov u Brna</t>
  </si>
  <si>
    <t>SÚ - Aktualizace programu regenerace MPZ</t>
  </si>
  <si>
    <t>ŽP - Správní poplatky</t>
  </si>
  <si>
    <t>ŽP - Poplatek za komunální odpad</t>
  </si>
  <si>
    <t>ŽP - Odměna za třídění odpadu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</si>
  <si>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</si>
  <si>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</si>
  <si>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</si>
  <si>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</si>
  <si>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</si>
  <si>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Biokoridor RBK 223 - následná péče 1 rok a technický dozor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</si>
  <si>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</si>
  <si>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</si>
  <si>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</si>
  <si>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</si>
  <si>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ÚNP - oprava zpevněné plochy kolem plotu jižní tribuny stadionu</t>
  </si>
  <si>
    <t>FO - TSMS ÚNP -  ošetření stromů (stromy pod kontrolou)</t>
  </si>
  <si>
    <t>FO - TSMS ÚNP -  náhradní čtyřletá péče - Obnova zámeckého parku</t>
  </si>
  <si>
    <t>FO - TSMS ÚNP - pasportizace stromů</t>
  </si>
  <si>
    <t>FO - TSMS ÚIP - úvěr nosič nářadí</t>
  </si>
  <si>
    <t>FO - TSMS ÚNP - kanalizace (dešťové vpusti)</t>
  </si>
  <si>
    <t>FO - ZS-A ÚNP - Vzpomínkové akce</t>
  </si>
  <si>
    <t>FO - ZS-A ÚNP - Concentus Moraviae</t>
  </si>
  <si>
    <t>FO - ZS-A ÚIP - úvěr WC</t>
  </si>
  <si>
    <t>FO - ZŠ Komenského  ÚNP - jídelna</t>
  </si>
  <si>
    <t>FO - Neinv.přij. trf. ze SR - souhrn.dot.vzt.</t>
  </si>
  <si>
    <t>FO - Revolvingový úvěr - valy + zeď</t>
  </si>
  <si>
    <t>FO - Úroky z úvěru VaK - budova</t>
  </si>
  <si>
    <t>FO - Úroky z úvěru -  VaK - akcie</t>
  </si>
  <si>
    <t>FO - Úroky z  úvěru - MŠ</t>
  </si>
  <si>
    <t>IR - Zámecká zeď</t>
  </si>
  <si>
    <t>IR - Vypracování žádostí o dotace - dohody</t>
  </si>
  <si>
    <t>SM - Rekonstrukce Litavská</t>
  </si>
  <si>
    <t>SV - Ostatní služby - SENIOR TAXI</t>
  </si>
  <si>
    <t>SV - Jiný poskytovatel</t>
  </si>
  <si>
    <t>VV - Správní poplatky</t>
  </si>
  <si>
    <t>OVV - Dotace JMK - Tenkrát ve Slavkově 1805</t>
  </si>
  <si>
    <t>OVV - Tenkrát ve Slavkově 1805</t>
  </si>
  <si>
    <t>OVV - Propagace - materiál</t>
  </si>
  <si>
    <t>MAP - Pohoštění</t>
  </si>
  <si>
    <t>71 - Odbor vnějších vztahů</t>
  </si>
  <si>
    <t>MěÚ - Pov.zdravot.pojistné</t>
  </si>
  <si>
    <t>KT - JSDH - veřejnoprávní smlouva - Holubice</t>
  </si>
  <si>
    <t>Krizová opatření</t>
  </si>
  <si>
    <t>KT - Řešení krizových situací - pohoštění</t>
  </si>
  <si>
    <t>Rezerva na krizová opatření</t>
  </si>
  <si>
    <t>KT - Rezerva na krizová opatření</t>
  </si>
  <si>
    <t>SÚ - Dotace MK - obnova kulturních památek</t>
  </si>
  <si>
    <t>SÚ - MPZ - obnova kulturních památek</t>
  </si>
  <si>
    <t>ŽP - Odvody za odnětí půdy ze zem. půd. fondu</t>
  </si>
  <si>
    <t>ŽP- MND - ložiskový průzkum</t>
  </si>
  <si>
    <t>Sankč.plat.přij. od státu, obcí a krajů</t>
  </si>
  <si>
    <t>ŽP - Třídění odpadu</t>
  </si>
  <si>
    <t>ŽP - Pokuty</t>
  </si>
  <si>
    <t>Nákup dlouhodobého hmotného majetku j.n.</t>
  </si>
  <si>
    <t>SÚ - Pokuty oddělení dopravy</t>
  </si>
  <si>
    <t>FO - ÚIP TSMS - čelní kolový nakladač</t>
  </si>
  <si>
    <t>FO - ZS-A - Průtoková dotace JMK - podpora zkvalitnění služeb TIC</t>
  </si>
  <si>
    <t>FO - ZS-A ÚNP - Dny Slavkova</t>
  </si>
  <si>
    <t>Neinvestiční transfery zřízeným PO</t>
  </si>
  <si>
    <t>FO - ZS-A -  Průtoková dotace - podpora zkvalitnění služeb TIC</t>
  </si>
  <si>
    <t>FO - Průtoková dotace MŠMT - ZŠ Komenského</t>
  </si>
  <si>
    <t>FO - MŠ Zvídálek - přijaté pojistné náhrady</t>
  </si>
  <si>
    <t>Odvody PO</t>
  </si>
  <si>
    <t>FO - ZŠ Tyršova - odvod z IF</t>
  </si>
  <si>
    <t>FO - ÚNP MŠ Zvídálek - oprava škodné události</t>
  </si>
  <si>
    <t>FO - ÚNP MŠ Zvídálek</t>
  </si>
  <si>
    <t>FO - Průtoková dotace ZŠ Komenského</t>
  </si>
  <si>
    <t>FO - Zámecká zeď</t>
  </si>
  <si>
    <t>FO - Zámecké valy</t>
  </si>
  <si>
    <t>DPH</t>
  </si>
  <si>
    <t>FO - Správní poplatky VHP</t>
  </si>
  <si>
    <t>Daň z hazardních her bez daně z techn.her</t>
  </si>
  <si>
    <t>Dílčí daň z technických her</t>
  </si>
  <si>
    <t>FO - Dílčí daň z technických her</t>
  </si>
  <si>
    <t>Dopravní obslužnost</t>
  </si>
  <si>
    <t>Ostatní nákupy j.n.</t>
  </si>
  <si>
    <t>FO - Členský příspěvek Brněnsko, z.s</t>
  </si>
  <si>
    <t>Platby daní a poplatků SR</t>
  </si>
  <si>
    <t>IR - Zámecké valy</t>
  </si>
  <si>
    <t>Investiční přijaté transfery od krajů</t>
  </si>
  <si>
    <t>IR - Investiční dotace JMK - projektová dokumentace - budova PČR</t>
  </si>
  <si>
    <t>IR - Investiční účelová dotace - Rekonstrukce topení a zateplení části fasá</t>
  </si>
  <si>
    <t>IR - Dopravní značení - materiál</t>
  </si>
  <si>
    <t>IR - Dopravní značení - služby</t>
  </si>
  <si>
    <t>IR - Oprava venkovního hřiště ZŠ Tyršova</t>
  </si>
  <si>
    <t>IR -  Venkovní žaluzie ZŠ Tyršova</t>
  </si>
  <si>
    <t>Ost. nákup dlouhodob. nehmot. majetku</t>
  </si>
  <si>
    <t>Ost.spr.v obl.bydlení, komun.služeb j.n.</t>
  </si>
  <si>
    <t>IR - Projektová dokumentace - budova OO PČR</t>
  </si>
  <si>
    <t>IR - Oprava budovy JSDH - spoluúčast</t>
  </si>
  <si>
    <t>IR - Rekonstrukce topení a zateplení části fasády JSDH</t>
  </si>
  <si>
    <t>IR - Vypracování žádostí o dotace - soc. poj.</t>
  </si>
  <si>
    <t>IR - Vypracování žádostí o dotace - zdrav. poj.</t>
  </si>
  <si>
    <t>Podlimitní věcná břemena</t>
  </si>
  <si>
    <t>IR - Ostatní činnost místní správy - věcné břemeno</t>
  </si>
  <si>
    <t>IR - Projektová dokumentace - nespecifikované - věcné břemeno</t>
  </si>
  <si>
    <t>IR - Nemovitosti - znalecké posudky</t>
  </si>
  <si>
    <t>IR - Ostatní činnost místní správy</t>
  </si>
  <si>
    <t>SM - Převod z FSM (ul. Bučovická, Husova 63b)</t>
  </si>
  <si>
    <t>Knihy, učeb.pom. a tisk</t>
  </si>
  <si>
    <t>SV - Pěstounská péče - soc.poj.</t>
  </si>
  <si>
    <t>SV - Pěstounská péče - zdrav.poj.</t>
  </si>
  <si>
    <t>SV - Pěstounská péče - zák.poj.</t>
  </si>
  <si>
    <t>SV - Pěstounská péče - PHM</t>
  </si>
  <si>
    <t>SV - Pěstounská péče - školení</t>
  </si>
  <si>
    <t>SV - Pěstounská péče - služby</t>
  </si>
  <si>
    <t>Cestovné</t>
  </si>
  <si>
    <t>SV - Pěstounská péče - cestovné</t>
  </si>
  <si>
    <t>Neinv. transfery církvím a nábož.spol.</t>
  </si>
  <si>
    <t>Výdaje na náhrady za nezpůsobenou újmu</t>
  </si>
  <si>
    <t>SV - Pohřby sociální</t>
  </si>
  <si>
    <t>VV - Dotace - Komunální volby Hodějice</t>
  </si>
  <si>
    <t>VV -  Dotace MF - volby do EU</t>
  </si>
  <si>
    <t>Ost.příj.z předch.let od jiných veř.roz.</t>
  </si>
  <si>
    <t>VV - Doplatek voleb do ZO</t>
  </si>
  <si>
    <t>Volby do Evropského parlamentu</t>
  </si>
  <si>
    <t>VV - Volby do EU - refundace</t>
  </si>
  <si>
    <t>VV -  Volby do EU</t>
  </si>
  <si>
    <t>VV - Volby do EU - materiál</t>
  </si>
  <si>
    <t>VV - Volby do EU - služby</t>
  </si>
  <si>
    <t>Vratky transf.poskyt. z veřej.rozp.ústř.úrovně</t>
  </si>
  <si>
    <t>VV - Vratka dotace - Volba prezidenta</t>
  </si>
  <si>
    <t>Příjmy za ZOZ - řidičáky</t>
  </si>
  <si>
    <t>DSH - Pokuty</t>
  </si>
  <si>
    <t>OVV - Dotace JMK - Centrální propagace napoleonských akcí</t>
  </si>
  <si>
    <t>Ost. přijaté vratky transf.</t>
  </si>
  <si>
    <t>OVV - Vratky dotací a příspěvků</t>
  </si>
  <si>
    <t>OVV - Centrální propagace napoleonských akcí</t>
  </si>
  <si>
    <t>OVV - Městský ples - dohody</t>
  </si>
  <si>
    <t>OVV - Městský ples - materiál</t>
  </si>
  <si>
    <t>OVV - Městský ples - pohoštění</t>
  </si>
  <si>
    <t>OVV - Městský ples - dary</t>
  </si>
  <si>
    <t>OVV - Propagace - pohoštění</t>
  </si>
  <si>
    <t>OVV - Propagace - dary</t>
  </si>
  <si>
    <t>OVV - Zahraniční vztahy - pohoštění</t>
  </si>
  <si>
    <t>MAP - dotace</t>
  </si>
  <si>
    <t>MAP - mzdy</t>
  </si>
  <si>
    <t>MAP - mzdy - nepřímé náklady</t>
  </si>
  <si>
    <t>MAP - dohody</t>
  </si>
  <si>
    <t>MAP - dohody - vlastní náklady</t>
  </si>
  <si>
    <t>MAP - sociální pojištění</t>
  </si>
  <si>
    <t>MAP - sociální pojištění - vlastní náklady</t>
  </si>
  <si>
    <t>MAP - sociální pojištění - nepřímé náklady</t>
  </si>
  <si>
    <t>MAP - zdravotní pojištění</t>
  </si>
  <si>
    <t>MAP - zdravotní pojištění - vlastní náklady</t>
  </si>
  <si>
    <t>MAP - zdravotní pojištění - nepřímé náklady</t>
  </si>
  <si>
    <t>MAP - zákonné pojištění</t>
  </si>
  <si>
    <t>MAP - materiál - vlastní náklady</t>
  </si>
  <si>
    <t>MAP - materiál - nepřímé náklady</t>
  </si>
  <si>
    <t>MAP - školení - vlastní náklady</t>
  </si>
  <si>
    <t>MAP - školení - nepřímé náklady</t>
  </si>
  <si>
    <t>MAP - služby - vlastní náklady</t>
  </si>
  <si>
    <t>MAP - služby - nepřímé náklady</t>
  </si>
  <si>
    <t>MAP - cestovné - vlastní náklady</t>
  </si>
  <si>
    <t>MAP - cestovné - nepřímé náklady</t>
  </si>
  <si>
    <t>MAP - Pohoštění - vlastní zdroje</t>
  </si>
  <si>
    <t>Poradenské a právní služby</t>
  </si>
  <si>
    <t>Ost. neinv. transfery obyvatelstvu</t>
  </si>
  <si>
    <t>Dopravní prostředky</t>
  </si>
  <si>
    <t>ZO - Ošatné</t>
  </si>
  <si>
    <t>FO - Tvorba FRR</t>
  </si>
  <si>
    <t>FO - TSMS ÚIP - hákový nosič nářadí</t>
  </si>
  <si>
    <t>IR - III/0501, Slavkov průtah</t>
  </si>
  <si>
    <t>IR - Zámecký park MAS - IROP</t>
  </si>
  <si>
    <t>IR - Zámecký park INTERREG</t>
  </si>
  <si>
    <t>rozdělit</t>
  </si>
  <si>
    <t>IR - Zámecká zeď - předfinancování + spoluúčast</t>
  </si>
  <si>
    <t>IR - Zámecké valy - předfinancování + spoluúčast</t>
  </si>
  <si>
    <t>IR - Oprava budovy Koláčkovo náměstí čp. 664</t>
  </si>
  <si>
    <t>IR - Radar úsekového měření Velešovice</t>
  </si>
  <si>
    <t>Očekávaná skutečnost 2019</t>
  </si>
  <si>
    <t>Rozpočet schválený 2020</t>
  </si>
  <si>
    <t>IR - Rekonstrukce elektroinstalace 65 - opravy</t>
  </si>
  <si>
    <t>IR - Rekonstrukce elektroinstalace č.p.65</t>
  </si>
  <si>
    <t>smazán ÚZ</t>
  </si>
  <si>
    <t>SÚ/ÚP - Aktuzalizace UAP</t>
  </si>
  <si>
    <t>FO - Nákup materiálu j.n. - sáčky na psí exkrementy</t>
  </si>
  <si>
    <t>FO - ZŠ Komenského - převod z IF</t>
  </si>
  <si>
    <t>IR - Územní plán - změna č.1</t>
  </si>
  <si>
    <t>IR - Pítko na Palackého náměstí</t>
  </si>
  <si>
    <t>IR - Zateplení střechy ZŠ Komenského</t>
  </si>
  <si>
    <t>nově zařazeno</t>
  </si>
  <si>
    <t>OVV - Kultuurní akce města</t>
  </si>
  <si>
    <t>OVV - Den osvobození</t>
  </si>
  <si>
    <t>OVV - Ostatní osobní výdaje</t>
  </si>
  <si>
    <t>MěÚ - Dotace MPSV - SPOD</t>
  </si>
  <si>
    <t>MěÚ - Dotace MPSV - sociální pracovník</t>
  </si>
  <si>
    <t>MěÚ - Dotace MPSV - Rozvoj strategického řízení - neinvestiční</t>
  </si>
  <si>
    <t>MěÚ - Dotace - Elektronické a moderní služby</t>
  </si>
  <si>
    <t>MěÚ - Dotace - Otevřené transparentní město</t>
  </si>
  <si>
    <t>MěÚ - Obec Bošovice</t>
  </si>
  <si>
    <t>MěÚ - Obec Heršpice</t>
  </si>
  <si>
    <t>MěÚ - Obec Hodějice</t>
  </si>
  <si>
    <t>MěÚ - Obec Holubice</t>
  </si>
  <si>
    <t>MěÚ - Obec Hostěrádky-Rešov</t>
  </si>
  <si>
    <t>MěÚ - Obec Hrušky</t>
  </si>
  <si>
    <t>MěÚ - Obec Kobeřice</t>
  </si>
  <si>
    <t>MěÚ - Obec Křenovice</t>
  </si>
  <si>
    <t>MěÚ - Obec Lovčičky</t>
  </si>
  <si>
    <t>MěÚ - Obec Milešovice</t>
  </si>
  <si>
    <t>MěÚ - Obec Němčany</t>
  </si>
  <si>
    <t>MěÚ - Obec Nížkovice</t>
  </si>
  <si>
    <t>MěÚ - Obec Otnice</t>
  </si>
  <si>
    <t>MěÚ - Obec Šaratice</t>
  </si>
  <si>
    <t>MěÚ - Obec Vážany nad Litavou</t>
  </si>
  <si>
    <t>MěÚ - Obec Velešovice</t>
  </si>
  <si>
    <t>MěÚ - Obec Zbýšov</t>
  </si>
  <si>
    <t>MěÚ - Rozvoj nástrojů strategického řízení</t>
  </si>
  <si>
    <t>MěÚ - Elektronické a moderní služby</t>
  </si>
  <si>
    <t>MěÚ - OSPOD - mzdy</t>
  </si>
  <si>
    <t>MěÚ - Sociální pracovník</t>
  </si>
  <si>
    <t>MěÚ - Dohody</t>
  </si>
  <si>
    <t>MěÚ - OSPOD - dohody</t>
  </si>
  <si>
    <t>MěÚ - Rozvoj nástrojů strategického řízení - dohody - vlastní zdroje</t>
  </si>
  <si>
    <t>MěÚ - Rozvoj nástrojů strategického řízení - dohody</t>
  </si>
  <si>
    <t>MěÚ - Efektivní veřejná správa - dohody</t>
  </si>
  <si>
    <t>MěÚ - OSPOD - sociální pojištění</t>
  </si>
  <si>
    <t>MěÚ - Efektivní veřejná správa - sociální pojištění</t>
  </si>
  <si>
    <t>MěÚ - OSPOD - zdravotní pojištění</t>
  </si>
  <si>
    <t>MěÚ - Efektivní veřejná správa - zdravotní pojištění</t>
  </si>
  <si>
    <t>MěÚ - OSPOD - zákonné pojištění</t>
  </si>
  <si>
    <t>MěÚ - Efektivní veřejná správa - zákonné pojištění</t>
  </si>
  <si>
    <t>MěÚ - OSPOD - DDHM - ICT</t>
  </si>
  <si>
    <t>MěÚ - OSPOD - DDHM - ostatní</t>
  </si>
  <si>
    <t>MěÚ - OSPOD - PHM</t>
  </si>
  <si>
    <t>MěÚ - OSPOD - školení</t>
  </si>
  <si>
    <t>MěÚ - Rozvoj nástrojů strategického řízení - ostatní služby - spoluúčast</t>
  </si>
  <si>
    <t>MěÚ -  Rozvoj strategického řízení - neinvestiční</t>
  </si>
  <si>
    <t>MěÚ - Efektivní veřejná správa - služby</t>
  </si>
  <si>
    <t>MěÚ - Efektivní veřejná správa - služby ostatní - finanční prostředky z rok</t>
  </si>
  <si>
    <t>MěÚ - OSPOD - cestovné</t>
  </si>
  <si>
    <t>MěÚ - Soudní náhrady</t>
  </si>
  <si>
    <t>MěÚ - Náhrady nemoci</t>
  </si>
  <si>
    <t>MěÚ - OSPOD - náhrady nemoci</t>
  </si>
  <si>
    <t>MěÚ - Rozvoj strategického řízení - investiční</t>
  </si>
  <si>
    <t>MěÚ - Dopravní prostředky</t>
  </si>
  <si>
    <t>MěP - služby</t>
  </si>
  <si>
    <t>MěP - Stroje, přístroje a zařízení</t>
  </si>
  <si>
    <t>OVV -Městský ples</t>
  </si>
  <si>
    <t>ŽP - Spoluúčast dotace ÚSES pro ORP Slavkov u Brna</t>
  </si>
  <si>
    <t xml:space="preserve">FO - TSMS ÚNP - výměna oken a dveří na stadionu III. Etapa </t>
  </si>
  <si>
    <t>SM - Rekonstrukce střechy Bučovická čp. 187</t>
  </si>
  <si>
    <t>FO - Úroky z revolvingového úvěru zámecká zeď+valy</t>
  </si>
  <si>
    <t>V63</t>
  </si>
  <si>
    <t xml:space="preserve"> Rozpočet schválený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</si>
</sst>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.25"/>
      <name val="Cambria"/>
    </font>
    <font>
      <sz val="11"/>
      <color theme="1"/>
      <name val="Calibri"/>
      <family val="2"/>
      <charset val="238"/>
      <scheme val="minor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sz val="10"/>
      <name val="Arial"/>
      <family val="2"/>
      <charset val="238"/>
    </font>
    <font>
      <sz val="11"/>
      <name val="Cambria"/>
      <family val="1"/>
      <charset val="238"/>
      <scheme val="major"/>
    </font>
    <font>
      <sz val="11.25"/>
      <name val="Cambria"/>
      <family val="1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D3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1499984740745262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11" fillId="0" borderId="0"/>
    <xf numFmtId="0" fontId="1" fillId="0" borderId="0"/>
    <xf numFmtId="0" fontId="3" fillId="0" borderId="0"/>
  </cellStyleXfs>
  <cellXfs count="100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4" fontId="2" fillId="2" borderId="0" xfId="1" applyNumberFormat="1" applyFont="1" applyFill="1" applyAlignment="1" applyProtection="1">
      <alignment horizontal="center" vertical="center" wrapText="1"/>
    </xf>
    <xf numFmtId="0" fontId="3" fillId="0" borderId="0" xfId="1" applyProtection="1"/>
    <xf numFmtId="164" fontId="5" fillId="2" borderId="0" xfId="1" applyNumberFormat="1" applyFont="1" applyFill="1" applyAlignment="1" applyProtection="1">
      <alignment horizontal="left" vertical="center" wrapText="1"/>
    </xf>
    <xf numFmtId="49" fontId="6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9" fontId="3" fillId="0" borderId="1" xfId="1" applyNumberFormat="1" applyBorder="1" applyAlignment="1" applyProtection="1">
      <alignment vertical="center"/>
    </xf>
    <xf numFmtId="0" fontId="7" fillId="0" borderId="0" xfId="2" applyProtection="1"/>
    <xf numFmtId="4" fontId="7" fillId="0" borderId="0" xfId="2" applyNumberFormat="1" applyProtection="1"/>
    <xf numFmtId="49" fontId="6" fillId="2" borderId="1" xfId="2" applyNumberFormat="1" applyFont="1" applyFill="1" applyBorder="1" applyAlignment="1" applyProtection="1">
      <alignment vertical="center"/>
    </xf>
    <xf numFmtId="49" fontId="8" fillId="0" borderId="1" xfId="2" applyNumberFormat="1" applyFont="1" applyBorder="1" applyAlignment="1" applyProtection="1">
      <alignment vertical="center"/>
    </xf>
    <xf numFmtId="4" fontId="9" fillId="0" borderId="0" xfId="2" applyNumberFormat="1" applyFont="1" applyProtection="1"/>
    <xf numFmtId="164" fontId="4" fillId="2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10" fillId="0" borderId="1" xfId="1" applyNumberFormat="1" applyFont="1" applyBorder="1" applyAlignment="1" applyProtection="1">
      <alignment vertical="center"/>
    </xf>
    <xf numFmtId="49" fontId="11" fillId="0" borderId="1" xfId="3" applyNumberFormat="1" applyBorder="1" applyAlignment="1" applyProtection="1">
      <alignment vertical="center" wrapText="1"/>
    </xf>
    <xf numFmtId="49" fontId="11" fillId="0" borderId="1" xfId="3" applyNumberFormat="1" applyFont="1" applyBorder="1" applyAlignment="1" applyProtection="1">
      <alignment vertical="center" wrapText="1"/>
    </xf>
    <xf numFmtId="49" fontId="11" fillId="0" borderId="1" xfId="3" applyNumberFormat="1" applyBorder="1" applyAlignment="1" applyProtection="1">
      <alignment vertical="center"/>
    </xf>
    <xf numFmtId="49" fontId="6" fillId="8" borderId="1" xfId="2" applyNumberFormat="1" applyFont="1" applyFill="1" applyBorder="1" applyAlignment="1" applyProtection="1">
      <alignment vertical="center"/>
    </xf>
    <xf numFmtId="164" fontId="2" fillId="8" borderId="1" xfId="0" applyNumberFormat="1" applyFont="1" applyFill="1" applyBorder="1" applyAlignment="1" applyProtection="1">
      <alignment vertical="center"/>
    </xf>
    <xf numFmtId="49" fontId="2" fillId="8" borderId="1" xfId="0" applyNumberFormat="1" applyFont="1" applyFill="1" applyBorder="1" applyAlignment="1" applyProtection="1">
      <alignment vertical="center"/>
    </xf>
    <xf numFmtId="4" fontId="2" fillId="8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2" fillId="7" borderId="1" xfId="0" applyNumberFormat="1" applyFont="1" applyFill="1" applyBorder="1" applyAlignment="1" applyProtection="1">
      <alignment vertical="center"/>
    </xf>
    <xf numFmtId="49" fontId="2" fillId="7" borderId="1" xfId="0" applyNumberFormat="1" applyFont="1" applyFill="1" applyBorder="1" applyAlignment="1" applyProtection="1">
      <alignment vertical="center"/>
    </xf>
    <xf numFmtId="4" fontId="2" fillId="7" borderId="1" xfId="0" applyNumberFormat="1" applyFont="1" applyFill="1" applyBorder="1" applyAlignment="1" applyProtection="1">
      <alignment vertical="center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49" fontId="6" fillId="2" borderId="7" xfId="2" applyNumberFormat="1" applyFont="1" applyFill="1" applyBorder="1" applyAlignment="1" applyProtection="1">
      <alignment horizontal="center" vertical="center" wrapText="1"/>
    </xf>
    <xf numFmtId="4" fontId="6" fillId="2" borderId="8" xfId="2" applyNumberFormat="1" applyFont="1" applyFill="1" applyBorder="1" applyAlignment="1" applyProtection="1">
      <alignment horizontal="center" vertical="center" wrapText="1"/>
    </xf>
    <xf numFmtId="164" fontId="8" fillId="0" borderId="9" xfId="2" applyNumberFormat="1" applyFont="1" applyBorder="1" applyAlignment="1" applyProtection="1">
      <alignment vertical="center"/>
    </xf>
    <xf numFmtId="4" fontId="9" fillId="0" borderId="10" xfId="2" applyNumberFormat="1" applyFont="1" applyBorder="1" applyProtection="1"/>
    <xf numFmtId="164" fontId="6" fillId="8" borderId="9" xfId="2" applyNumberFormat="1" applyFont="1" applyFill="1" applyBorder="1" applyAlignment="1" applyProtection="1">
      <alignment vertical="center"/>
    </xf>
    <xf numFmtId="4" fontId="6" fillId="8" borderId="11" xfId="2" applyNumberFormat="1" applyFont="1" applyFill="1" applyBorder="1" applyAlignment="1" applyProtection="1">
      <alignment vertical="center" wrapText="1"/>
    </xf>
    <xf numFmtId="4" fontId="8" fillId="0" borderId="11" xfId="2" applyNumberFormat="1" applyFont="1" applyBorder="1" applyAlignment="1" applyProtection="1">
      <alignment vertical="center" wrapText="1"/>
    </xf>
    <xf numFmtId="164" fontId="6" fillId="2" borderId="9" xfId="2" applyNumberFormat="1" applyFont="1" applyFill="1" applyBorder="1" applyAlignment="1" applyProtection="1">
      <alignment vertical="center"/>
    </xf>
    <xf numFmtId="4" fontId="6" fillId="2" borderId="11" xfId="2" applyNumberFormat="1" applyFont="1" applyFill="1" applyBorder="1" applyAlignment="1" applyProtection="1">
      <alignment vertical="center" wrapText="1"/>
    </xf>
    <xf numFmtId="164" fontId="6" fillId="2" borderId="12" xfId="2" applyNumberFormat="1" applyFont="1" applyFill="1" applyBorder="1" applyAlignment="1" applyProtection="1">
      <alignment vertical="center"/>
    </xf>
    <xf numFmtId="49" fontId="6" fillId="2" borderId="13" xfId="2" applyNumberFormat="1" applyFont="1" applyFill="1" applyBorder="1" applyAlignment="1" applyProtection="1">
      <alignment vertical="center"/>
    </xf>
    <xf numFmtId="4" fontId="6" fillId="2" borderId="14" xfId="2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3" fillId="0" borderId="1" xfId="1" applyNumberFormat="1" applyFill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10" borderId="0" xfId="0" applyFont="1" applyFill="1" applyProtection="1"/>
    <xf numFmtId="49" fontId="13" fillId="0" borderId="1" xfId="0" applyNumberFormat="1" applyFont="1" applyBorder="1" applyAlignment="1" applyProtection="1">
      <alignment vertical="center"/>
    </xf>
    <xf numFmtId="164" fontId="12" fillId="0" borderId="1" xfId="0" applyNumberFormat="1" applyFont="1" applyFill="1" applyBorder="1" applyAlignment="1" applyProtection="1">
      <alignment vertical="center"/>
    </xf>
    <xf numFmtId="0" fontId="0" fillId="10" borderId="0" xfId="0" applyFill="1" applyProtection="1"/>
    <xf numFmtId="49" fontId="3" fillId="0" borderId="1" xfId="1" applyNumberFormat="1" applyFont="1" applyBorder="1" applyAlignment="1" applyProtection="1">
      <alignment vertical="center"/>
    </xf>
    <xf numFmtId="4" fontId="3" fillId="0" borderId="0" xfId="1" applyNumberFormat="1" applyProtection="1"/>
    <xf numFmtId="49" fontId="13" fillId="0" borderId="1" xfId="5" applyNumberFormat="1" applyFont="1" applyFill="1" applyBorder="1" applyAlignment="1" applyProtection="1">
      <alignment vertical="center"/>
    </xf>
    <xf numFmtId="10" fontId="7" fillId="0" borderId="0" xfId="2" applyNumberFormat="1" applyProtection="1"/>
    <xf numFmtId="164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" fontId="0" fillId="0" borderId="15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4" fontId="0" fillId="0" borderId="16" xfId="0" applyNumberFormat="1" applyBorder="1" applyAlignment="1" applyProtection="1">
      <alignment vertical="center"/>
    </xf>
    <xf numFmtId="49" fontId="5" fillId="0" borderId="0" xfId="2" applyNumberFormat="1" applyFont="1" applyAlignment="1" applyProtection="1">
      <alignment horizontal="center"/>
    </xf>
    <xf numFmtId="164" fontId="5" fillId="11" borderId="0" xfId="1" applyNumberFormat="1" applyFont="1" applyFill="1" applyAlignment="1" applyProtection="1">
      <alignment horizontal="left" vertical="center" wrapText="1"/>
    </xf>
    <xf numFmtId="164" fontId="13" fillId="0" borderId="1" xfId="5" applyNumberFormat="1" applyFont="1" applyFill="1" applyBorder="1" applyAlignment="1" applyProtection="1">
      <alignment vertical="center"/>
    </xf>
    <xf numFmtId="49" fontId="12" fillId="0" borderId="1" xfId="2" applyNumberFormat="1" applyFont="1" applyFill="1" applyBorder="1" applyAlignment="1" applyProtection="1">
      <alignment vertical="center"/>
    </xf>
    <xf numFmtId="49" fontId="13" fillId="0" borderId="1" xfId="2" applyNumberFormat="1" applyFont="1" applyFill="1" applyBorder="1" applyAlignment="1" applyProtection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vertical="center"/>
    </xf>
    <xf numFmtId="4" fontId="5" fillId="0" borderId="0" xfId="2" applyNumberFormat="1" applyFont="1" applyProtection="1"/>
    <xf numFmtId="0" fontId="5" fillId="0" borderId="0" xfId="2" applyFont="1" applyProtection="1"/>
    <xf numFmtId="164" fontId="4" fillId="5" borderId="2" xfId="1" applyNumberFormat="1" applyFont="1" applyFill="1" applyBorder="1" applyAlignment="1" applyProtection="1">
      <alignment horizontal="center" vertical="center"/>
    </xf>
    <xf numFmtId="164" fontId="3" fillId="5" borderId="2" xfId="1" applyNumberFormat="1" applyFill="1" applyBorder="1" applyAlignment="1" applyProtection="1">
      <alignment horizontal="center" vertical="center"/>
    </xf>
    <xf numFmtId="164" fontId="5" fillId="5" borderId="0" xfId="1" applyNumberFormat="1" applyFont="1" applyFill="1" applyAlignment="1" applyProtection="1">
      <alignment horizontal="center" vertical="center" wrapText="1"/>
    </xf>
    <xf numFmtId="164" fontId="5" fillId="9" borderId="2" xfId="1" applyNumberFormat="1" applyFont="1" applyFill="1" applyBorder="1" applyAlignment="1" applyProtection="1">
      <alignment horizontal="center" vertical="center" wrapText="1"/>
    </xf>
    <xf numFmtId="164" fontId="5" fillId="9" borderId="3" xfId="1" applyNumberFormat="1" applyFont="1" applyFill="1" applyBorder="1" applyAlignment="1" applyProtection="1">
      <alignment horizontal="center" vertical="center" wrapText="1"/>
    </xf>
    <xf numFmtId="164" fontId="5" fillId="9" borderId="4" xfId="1" applyNumberFormat="1" applyFont="1" applyFill="1" applyBorder="1" applyAlignment="1" applyProtection="1">
      <alignment horizontal="center" vertical="center" wrapText="1"/>
    </xf>
    <xf numFmtId="164" fontId="5" fillId="4" borderId="3" xfId="1" applyNumberFormat="1" applyFont="1" applyFill="1" applyBorder="1" applyAlignment="1" applyProtection="1">
      <alignment horizontal="center" vertical="center" wrapText="1"/>
    </xf>
    <xf numFmtId="164" fontId="5" fillId="4" borderId="4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 wrapText="1"/>
    </xf>
    <xf numFmtId="164" fontId="5" fillId="5" borderId="2" xfId="1" applyNumberFormat="1" applyFont="1" applyFill="1" applyBorder="1" applyAlignment="1" applyProtection="1">
      <alignment horizontal="center" vertical="center" wrapText="1"/>
    </xf>
    <xf numFmtId="164" fontId="5" fillId="5" borderId="5" xfId="1" applyNumberFormat="1" applyFont="1" applyFill="1" applyBorder="1" applyAlignment="1" applyProtection="1">
      <alignment horizontal="center" vertical="center" wrapText="1"/>
    </xf>
    <xf numFmtId="164" fontId="5" fillId="6" borderId="2" xfId="1" applyNumberFormat="1" applyFont="1" applyFill="1" applyBorder="1" applyAlignment="1" applyProtection="1">
      <alignment horizontal="center" vertical="center" wrapText="1"/>
    </xf>
    <xf numFmtId="164" fontId="5" fillId="6" borderId="5" xfId="1" applyNumberFormat="1" applyFont="1" applyFill="1" applyBorder="1" applyAlignment="1" applyProtection="1">
      <alignment horizontal="center" vertical="center" wrapText="1"/>
    </xf>
  </cellXfs>
  <cellStyles count="6">
    <cellStyle name="Normální" xfId="0" builtinId="0"/>
    <cellStyle name="Normální 11" xfId="3"/>
    <cellStyle name="Normální 2" xfId="1"/>
    <cellStyle name="Normální 2 2" xfId="4"/>
    <cellStyle name="Normální 3" xfId="2"/>
    <cellStyle name="Normální 3 2" xfId="5"/>
  </cellStyles>
  <dxfs count="0"/>
  <tableStyles count="0" defaultTableStyle="TableStyleMedium9" defaultPivotStyle="PivotStyleLight16"/>
  <colors>
    <mruColors>
      <color rgb="FFF9D3B7"/>
      <color rgb="FF89FF89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V13" sqref="V13"/>
    </sheetView>
  </sheetViews>
  <sheetFormatPr defaultColWidth="7.90625" defaultRowHeight="15.6" x14ac:dyDescent="0.3"/>
  <cols>
    <col min="1" max="1" width="10.6328125" style="20" customWidth="1"/>
    <col min="2" max="2" width="18.90625" style="20" customWidth="1"/>
    <col min="3" max="3" width="13.08984375" style="20" customWidth="1"/>
    <col min="4" max="4" width="8.36328125" style="20" hidden="1" customWidth="1"/>
    <col min="5" max="6" width="8.453125" style="21" hidden="1" customWidth="1"/>
    <col min="7" max="7" width="9.6328125" style="21" hidden="1" customWidth="1"/>
    <col min="8" max="8" width="12.90625" style="21" hidden="1" customWidth="1"/>
    <col min="9" max="9" width="13.36328125" style="21" hidden="1" customWidth="1"/>
    <col min="10" max="10" width="11.36328125" style="21" hidden="1" customWidth="1"/>
    <col min="11" max="11" width="8.453125" style="21" hidden="1" customWidth="1"/>
    <col min="12" max="12" width="12" style="21" hidden="1" customWidth="1"/>
    <col min="13" max="13" width="8.453125" style="21" hidden="1" customWidth="1"/>
    <col min="14" max="15" width="9.90625" style="20" hidden="1" customWidth="1"/>
    <col min="16" max="16384" width="7.90625" style="20"/>
  </cols>
  <sheetData>
    <row r="1" spans="1:15" ht="27.6" x14ac:dyDescent="0.3">
      <c r="A1" s="40" t="s">
        <v>452</v>
      </c>
      <c r="B1" s="41" t="s">
        <v>451</v>
      </c>
      <c r="C1" s="42" t="s">
        <v>716</v>
      </c>
      <c r="E1" s="76">
        <v>10</v>
      </c>
      <c r="F1" s="76">
        <v>20</v>
      </c>
      <c r="G1" s="76">
        <v>30</v>
      </c>
      <c r="H1" s="76">
        <v>40</v>
      </c>
      <c r="I1" s="76">
        <v>50</v>
      </c>
      <c r="J1" s="76">
        <v>60</v>
      </c>
      <c r="K1" s="76">
        <v>70</v>
      </c>
      <c r="L1" s="76">
        <v>80</v>
      </c>
      <c r="M1" s="76">
        <v>90</v>
      </c>
    </row>
    <row r="2" spans="1:15" x14ac:dyDescent="0.3">
      <c r="A2" s="43">
        <v>1</v>
      </c>
      <c r="B2" s="23" t="s">
        <v>450</v>
      </c>
      <c r="C2" s="44">
        <f>SUM(E2:M2)</f>
        <v>121115</v>
      </c>
      <c r="E2" s="21">
        <f>SUMIFS('Kancelář tajemník'!I:I,'Kancelář tajemník'!J:J,A2)</f>
        <v>0</v>
      </c>
      <c r="F2" s="21">
        <f>SUMIFS('Staveb.úřad a ŽP'!J:J,'Staveb.úřad a ŽP'!K:K,A2)</f>
        <v>5160</v>
      </c>
      <c r="G2" s="24">
        <f>SUMIFS('Finanční odbor'!J:J,'Finanční odbor'!K:K,A2)</f>
        <v>113595</v>
      </c>
      <c r="H2" s="24">
        <f>SUMIFS('Správa maj., inv. rozvoje'!J:J,'Správa maj., inv. rozvoje'!K:K,A2)</f>
        <v>100</v>
      </c>
      <c r="I2" s="24">
        <f>SUMIFS('Sociální věci'!J:J,'Sociální věci'!K:K,A2)</f>
        <v>0</v>
      </c>
      <c r="J2" s="24">
        <f>SUMIFS('Správní činnosti'!J:J,'Správní činnosti'!K:K,A2)</f>
        <v>2260</v>
      </c>
      <c r="K2" s="24">
        <f>SUMIFS('Vnější vztahy'!J:J,'Vnější vztahy'!K:K,A2)</f>
        <v>0</v>
      </c>
      <c r="L2" s="24">
        <f>SUMIFS('Městský úřad'!J:J,'Městský úřad'!K:K,A2)</f>
        <v>0</v>
      </c>
      <c r="M2" s="21">
        <f>SUMIFS('Městská policie'!I:I,'Městská policie'!J:J,A2)</f>
        <v>0</v>
      </c>
      <c r="N2" s="21">
        <f>SUM(E2:M2)</f>
        <v>121115</v>
      </c>
    </row>
    <row r="3" spans="1:15" x14ac:dyDescent="0.3">
      <c r="A3" s="43">
        <v>2</v>
      </c>
      <c r="B3" s="23" t="s">
        <v>449</v>
      </c>
      <c r="C3" s="44">
        <f>SUM(E3:M3)</f>
        <v>11414</v>
      </c>
      <c r="E3" s="21">
        <f>SUMIFS('Kancelář tajemník'!I:I,'Kancelář tajemník'!J:J,A3)</f>
        <v>0</v>
      </c>
      <c r="F3" s="21">
        <f>SUMIFS('Staveb.úřad a ŽP'!J:J,'Staveb.úřad a ŽP'!K:K,A3)</f>
        <v>1150</v>
      </c>
      <c r="G3" s="24">
        <f>SUMIFS('Finanční odbor'!J:J,'Finanční odbor'!K:K,A3)</f>
        <v>2</v>
      </c>
      <c r="H3" s="24">
        <f>SUMIFS('Správa maj., inv. rozvoje'!J:J,'Správa maj., inv. rozvoje'!K:K,A3)</f>
        <v>10</v>
      </c>
      <c r="I3" s="24">
        <f>SUMIFS('Sociální věci'!J:J,'Sociální věci'!K:K,A3)</f>
        <v>0</v>
      </c>
      <c r="J3" s="24">
        <f>SUMIFS('Správní činnosti'!J:J,'Správní činnosti'!K:K,A3)</f>
        <v>9142</v>
      </c>
      <c r="K3" s="24">
        <f>SUMIFS('Vnější vztahy'!J:J,'Vnější vztahy'!K:K,A3)</f>
        <v>70</v>
      </c>
      <c r="L3" s="24">
        <f>SUMIFS('Městský úřad'!J:J,'Městský úřad'!K:K,A3)</f>
        <v>0</v>
      </c>
      <c r="M3" s="21">
        <f>SUMIFS('Městská policie'!I:I,'Městská policie'!J:J,A3)</f>
        <v>1040</v>
      </c>
      <c r="N3" s="21">
        <f>SUM(E3:M3)</f>
        <v>11414</v>
      </c>
    </row>
    <row r="4" spans="1:15" x14ac:dyDescent="0.3">
      <c r="A4" s="43">
        <v>3</v>
      </c>
      <c r="B4" s="23" t="s">
        <v>448</v>
      </c>
      <c r="C4" s="44">
        <f>SUM(E4:M4)</f>
        <v>200</v>
      </c>
      <c r="E4" s="21">
        <f>SUMIFS('Kancelář tajemník'!I:I,'Kancelář tajemník'!J:J,A4)</f>
        <v>0</v>
      </c>
      <c r="F4" s="21">
        <f>SUMIFS('Staveb.úřad a ŽP'!J:J,'Staveb.úřad a ŽP'!K:K,A4)</f>
        <v>0</v>
      </c>
      <c r="G4" s="24">
        <f>SUMIFS('Finanční odbor'!J:J,'Finanční odbor'!K:K,A4)</f>
        <v>0</v>
      </c>
      <c r="H4" s="24">
        <f>SUMIFS('Správa maj., inv. rozvoje'!J:J,'Správa maj., inv. rozvoje'!K:K,A4)</f>
        <v>200</v>
      </c>
      <c r="I4" s="24">
        <f>SUMIFS('Sociální věci'!J:J,'Sociální věci'!K:K,A4)</f>
        <v>0</v>
      </c>
      <c r="J4" s="24">
        <f>SUMIFS('Správní činnosti'!J:J,'Správní činnosti'!K:K,A4)</f>
        <v>0</v>
      </c>
      <c r="K4" s="24">
        <f>SUMIFS('Vnější vztahy'!J:J,'Vnější vztahy'!K:K,A4)</f>
        <v>0</v>
      </c>
      <c r="L4" s="24">
        <f>SUMIFS('Městský úřad'!J:J,'Městský úřad'!K:K,A4)</f>
        <v>0</v>
      </c>
      <c r="M4" s="21">
        <f>SUMIFS('Městská policie'!I:I,'Městská policie'!J:J,A4)</f>
        <v>0</v>
      </c>
      <c r="N4" s="21">
        <f>SUM(E4:M4)</f>
        <v>200</v>
      </c>
    </row>
    <row r="5" spans="1:15" x14ac:dyDescent="0.3">
      <c r="A5" s="43">
        <v>4</v>
      </c>
      <c r="B5" s="23" t="s">
        <v>447</v>
      </c>
      <c r="C5" s="44">
        <f>SUM(E5:M5)</f>
        <v>62989.399999999994</v>
      </c>
      <c r="E5" s="21">
        <f>SUMIFS('Kancelář tajemník'!I:I,'Kancelář tajemník'!J:J,A5)</f>
        <v>41.3</v>
      </c>
      <c r="F5" s="21">
        <f>SUMIFS('Staveb.úřad a ŽP'!J:J,'Staveb.úřad a ŽP'!K:K,A5)</f>
        <v>0</v>
      </c>
      <c r="G5" s="24">
        <f>SUMIFS('Finanční odbor'!J:J,'Finanční odbor'!K:K,A5)</f>
        <v>25382.1</v>
      </c>
      <c r="H5" s="24">
        <f>SUMIFS('Správa maj., inv. rozvoje'!J:J,'Správa maj., inv. rozvoje'!K:K,A5)</f>
        <v>36700</v>
      </c>
      <c r="I5" s="24">
        <f>SUMIFS('Sociální věci'!J:J,'Sociální věci'!K:K,A5)</f>
        <v>832</v>
      </c>
      <c r="J5" s="24">
        <f>SUMIFS('Správní činnosti'!J:J,'Správní činnosti'!K:K,A5)</f>
        <v>0</v>
      </c>
      <c r="K5" s="24">
        <f>SUMIFS('Vnější vztahy'!J:J,'Vnější vztahy'!K:K,A5)</f>
        <v>0</v>
      </c>
      <c r="L5" s="24">
        <f>SUMIFS('Městský úřad'!J:J,'Městský úřad'!K:K,A5)</f>
        <v>34</v>
      </c>
      <c r="M5" s="21">
        <f>SUMIFS('Městská policie'!I:I,'Městská policie'!J:J,A5)</f>
        <v>0</v>
      </c>
      <c r="N5" s="21">
        <f>SUM(E5:M5)</f>
        <v>62989.399999999994</v>
      </c>
    </row>
    <row r="6" spans="1:15" x14ac:dyDescent="0.3">
      <c r="A6" s="45" t="s">
        <v>446</v>
      </c>
      <c r="B6" s="32"/>
      <c r="C6" s="46">
        <f>SUM(C2:C5)</f>
        <v>195718.39999999999</v>
      </c>
      <c r="E6" s="85">
        <f t="shared" ref="E6:L6" si="0">SUM(E2:E5)</f>
        <v>41.3</v>
      </c>
      <c r="F6" s="85">
        <f t="shared" si="0"/>
        <v>6310</v>
      </c>
      <c r="G6" s="85">
        <f t="shared" si="0"/>
        <v>138979.1</v>
      </c>
      <c r="H6" s="85">
        <f t="shared" si="0"/>
        <v>37010</v>
      </c>
      <c r="I6" s="85">
        <f t="shared" si="0"/>
        <v>832</v>
      </c>
      <c r="J6" s="85">
        <f t="shared" si="0"/>
        <v>11402</v>
      </c>
      <c r="K6" s="85">
        <f t="shared" si="0"/>
        <v>70</v>
      </c>
      <c r="L6" s="85">
        <f t="shared" si="0"/>
        <v>34</v>
      </c>
      <c r="M6" s="85"/>
      <c r="N6" s="86"/>
      <c r="O6" s="21">
        <f>SUM(N2:N5)</f>
        <v>195718.39999999999</v>
      </c>
    </row>
    <row r="7" spans="1:15" x14ac:dyDescent="0.3">
      <c r="A7" s="43"/>
      <c r="B7" s="23"/>
      <c r="C7" s="47"/>
      <c r="G7" s="24"/>
      <c r="H7" s="24"/>
      <c r="I7" s="24"/>
      <c r="J7" s="24"/>
      <c r="K7" s="24"/>
      <c r="L7" s="24"/>
      <c r="M7" s="21">
        <f>SUMIFS('Městská policie'!I:I,'Městská policie'!J:J,A7)</f>
        <v>0</v>
      </c>
    </row>
    <row r="8" spans="1:15" x14ac:dyDescent="0.3">
      <c r="A8" s="43">
        <v>5</v>
      </c>
      <c r="B8" s="23" t="s">
        <v>445</v>
      </c>
      <c r="C8" s="44">
        <f>SUM(E8:M8)</f>
        <v>128676.4</v>
      </c>
      <c r="D8" s="70">
        <f>C8/C10</f>
        <v>0.62218448566561535</v>
      </c>
      <c r="E8" s="21">
        <f>SUMIFS('Kancelář tajemník'!I:I,'Kancelář tajemník'!J:J,A8)</f>
        <v>631</v>
      </c>
      <c r="F8" s="21">
        <f>SUMIFS('Staveb.úřad a ŽP'!J:J,'Staveb.úřad a ŽP'!K:K,A8)</f>
        <v>8620</v>
      </c>
      <c r="G8" s="24">
        <f>SUMIFS('Finanční odbor'!J:J,'Finanční odbor'!K:K,A8)</f>
        <v>47242.6</v>
      </c>
      <c r="H8" s="24">
        <f>SUMIFS('Správa maj., inv. rozvoje'!J:J,'Správa maj., inv. rozvoje'!K:K,A8)</f>
        <v>6250</v>
      </c>
      <c r="I8" s="24">
        <f>SUMIFS('Sociální věci'!J:J,'Sociální věci'!K:K,A8)</f>
        <v>2261.9</v>
      </c>
      <c r="J8" s="24">
        <f>SUMIFS('Správní činnosti'!J:J,'Správní činnosti'!K:K,A8)</f>
        <v>250</v>
      </c>
      <c r="K8" s="24">
        <f>SUMIFS('Vnější vztahy'!J:J,'Vnější vztahy'!K:K,A8)</f>
        <v>3590</v>
      </c>
      <c r="L8" s="24">
        <f>SUMIFS('Městský úřad'!J:J,'Městský úřad'!K:K,A8)</f>
        <v>55727</v>
      </c>
      <c r="M8" s="21">
        <f>SUMIFS('Městská policie'!I:I,'Městská policie'!J:J,A8)</f>
        <v>4103.9000000000005</v>
      </c>
      <c r="N8" s="21">
        <f>SUM(E8:M8)</f>
        <v>128676.4</v>
      </c>
    </row>
    <row r="9" spans="1:15" x14ac:dyDescent="0.3">
      <c r="A9" s="43">
        <v>6</v>
      </c>
      <c r="B9" s="23" t="s">
        <v>444</v>
      </c>
      <c r="C9" s="44">
        <f>SUM(E9:M9)</f>
        <v>78137.5</v>
      </c>
      <c r="D9" s="70">
        <f>C9/C10</f>
        <v>0.37781551433438471</v>
      </c>
      <c r="E9" s="21">
        <f>SUMIFS('Kancelář tajemník'!I:I,'Kancelář tajemník'!J:J,A9)</f>
        <v>0</v>
      </c>
      <c r="F9" s="21">
        <f>SUMIFS('Staveb.úřad a ŽP'!J:J,'Staveb.úřad a ŽP'!K:K,A9)</f>
        <v>300</v>
      </c>
      <c r="G9" s="24">
        <f>SUMIFS('Finanční odbor'!J:J,'Finanční odbor'!K:K,A9)</f>
        <v>2087.5</v>
      </c>
      <c r="H9" s="24">
        <f>SUMIFS('Správa maj., inv. rozvoje'!J:J,'Správa maj., inv. rozvoje'!K:K,A9)</f>
        <v>74200</v>
      </c>
      <c r="I9" s="24">
        <f>SUMIFS('Sociální věci'!J:J,'Sociální věci'!K:K,A9)</f>
        <v>0</v>
      </c>
      <c r="J9" s="24">
        <f>SUMIFS('Správní činnosti'!J:J,'Správní činnosti'!K:K,A9)</f>
        <v>0</v>
      </c>
      <c r="K9" s="24">
        <f>SUMIFS('Vnější vztahy'!J:J,'Vnější vztahy'!K:K,A9)</f>
        <v>0</v>
      </c>
      <c r="L9" s="24">
        <f>SUMIFS('Městský úřad'!J:J,'Městský úřad'!K:K,A9)</f>
        <v>950</v>
      </c>
      <c r="M9" s="21">
        <f>SUMIFS('Městská policie'!I:I,'Městská policie'!J:J,A9)</f>
        <v>600</v>
      </c>
      <c r="N9" s="21">
        <f>SUM(E9:M9)</f>
        <v>78137.5</v>
      </c>
    </row>
    <row r="10" spans="1:15" x14ac:dyDescent="0.3">
      <c r="A10" s="45" t="s">
        <v>443</v>
      </c>
      <c r="B10" s="32"/>
      <c r="C10" s="46">
        <f>SUM(C8:C9)</f>
        <v>206813.9</v>
      </c>
      <c r="E10" s="85">
        <f t="shared" ref="E10:L10" si="1">SUM(E8:E9)</f>
        <v>631</v>
      </c>
      <c r="F10" s="85">
        <f t="shared" si="1"/>
        <v>8920</v>
      </c>
      <c r="G10" s="85">
        <f t="shared" si="1"/>
        <v>49330.1</v>
      </c>
      <c r="H10" s="85">
        <f t="shared" si="1"/>
        <v>80450</v>
      </c>
      <c r="I10" s="85">
        <f t="shared" si="1"/>
        <v>2261.9</v>
      </c>
      <c r="J10" s="85">
        <f t="shared" si="1"/>
        <v>250</v>
      </c>
      <c r="K10" s="85">
        <f t="shared" si="1"/>
        <v>3590</v>
      </c>
      <c r="L10" s="85">
        <f t="shared" si="1"/>
        <v>56677</v>
      </c>
      <c r="M10" s="85">
        <f>SUMIFS('Městská policie'!I:I,'Městská policie'!J:J,A10)</f>
        <v>0</v>
      </c>
      <c r="O10" s="21">
        <f>SUM(N8:N9)</f>
        <v>206813.9</v>
      </c>
    </row>
    <row r="11" spans="1:15" x14ac:dyDescent="0.3">
      <c r="A11" s="43"/>
      <c r="B11" s="23"/>
      <c r="C11" s="47"/>
      <c r="G11" s="24"/>
      <c r="H11" s="24"/>
      <c r="I11" s="24"/>
      <c r="J11" s="24"/>
      <c r="K11" s="24"/>
      <c r="L11" s="85">
        <f>SUM(M8:M9)</f>
        <v>4703.9000000000005</v>
      </c>
      <c r="M11" s="21">
        <f>SUMIFS('Městská policie'!I:I,'Městská policie'!J:J,A11)</f>
        <v>0</v>
      </c>
    </row>
    <row r="12" spans="1:15" x14ac:dyDescent="0.3">
      <c r="A12" s="43">
        <v>8</v>
      </c>
      <c r="B12" s="23" t="s">
        <v>442</v>
      </c>
      <c r="C12" s="44">
        <f>SUM(E12:M12)</f>
        <v>11095.5</v>
      </c>
      <c r="E12" s="21">
        <f>SUMIFS('Kancelář tajemník'!I:I,'Kancelář tajemník'!J:J,A12)</f>
        <v>0</v>
      </c>
      <c r="F12" s="21">
        <f>SUMIFS('Staveb.úřad a ŽP'!J:J,'Staveb.úřad a ŽP'!K:K,A12)</f>
        <v>0</v>
      </c>
      <c r="G12" s="24">
        <f>SUMIFS('Finanční odbor'!J:J,'Finanční odbor'!K:K,A12)</f>
        <v>11095.5</v>
      </c>
      <c r="H12" s="24">
        <f>SUMIFS('Správa maj., inv. rozvoje'!J:J,'Správa maj., inv. rozvoje'!K:K,A12)</f>
        <v>0</v>
      </c>
      <c r="I12" s="24">
        <f>SUMIFS('Sociální věci'!J:J,'Sociální věci'!K:K,A12)</f>
        <v>0</v>
      </c>
      <c r="J12" s="24">
        <f>SUMIFS('Správní činnosti'!J:J,'Správní činnosti'!K:K,A12)</f>
        <v>0</v>
      </c>
      <c r="K12" s="24">
        <f>SUMIFS('Vnější vztahy'!J:J,'Vnější vztahy'!K:K,A12)</f>
        <v>0</v>
      </c>
      <c r="L12" s="24">
        <f>SUMIFS('Městský úřad'!J:J,'Městský úřad'!K:K,A12)</f>
        <v>0</v>
      </c>
      <c r="M12" s="21">
        <f>SUMIFS('Městská policie'!I:I,'Městská policie'!J:J,A12)</f>
        <v>0</v>
      </c>
    </row>
    <row r="13" spans="1:15" x14ac:dyDescent="0.3">
      <c r="A13" s="45" t="s">
        <v>441</v>
      </c>
      <c r="B13" s="32"/>
      <c r="C13" s="46">
        <f>C12</f>
        <v>11095.5</v>
      </c>
    </row>
    <row r="14" spans="1:15" x14ac:dyDescent="0.3">
      <c r="A14" s="43"/>
      <c r="B14" s="23"/>
      <c r="C14" s="47"/>
    </row>
    <row r="15" spans="1:15" x14ac:dyDescent="0.3">
      <c r="A15" s="43"/>
      <c r="B15" s="23"/>
      <c r="C15" s="47"/>
    </row>
    <row r="16" spans="1:15" x14ac:dyDescent="0.3">
      <c r="A16" s="48" t="s">
        <v>6</v>
      </c>
      <c r="B16" s="22"/>
      <c r="C16" s="49">
        <f>C6</f>
        <v>195718.39999999999</v>
      </c>
    </row>
    <row r="17" spans="1:14" x14ac:dyDescent="0.3">
      <c r="A17" s="48" t="s">
        <v>7</v>
      </c>
      <c r="B17" s="22"/>
      <c r="C17" s="49">
        <f>C10</f>
        <v>206813.9</v>
      </c>
    </row>
    <row r="18" spans="1:14" x14ac:dyDescent="0.3">
      <c r="A18" s="48" t="s">
        <v>8</v>
      </c>
      <c r="B18" s="22"/>
      <c r="C18" s="49">
        <f>C13</f>
        <v>11095.5</v>
      </c>
    </row>
    <row r="19" spans="1:14" x14ac:dyDescent="0.3">
      <c r="A19" s="48" t="s">
        <v>9</v>
      </c>
      <c r="B19" s="22"/>
      <c r="C19" s="49">
        <f>C16-C17</f>
        <v>-11095.5</v>
      </c>
      <c r="N19" s="21"/>
    </row>
    <row r="20" spans="1:14" x14ac:dyDescent="0.3">
      <c r="A20" s="50" t="s">
        <v>10</v>
      </c>
      <c r="B20" s="51"/>
      <c r="C20" s="52">
        <f>C16-C17+C18</f>
        <v>0</v>
      </c>
    </row>
  </sheetData>
  <pageMargins left="0.7" right="0.7" top="0.78740157499999996" bottom="0.78740157499999996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L35" sqref="L35"/>
    </sheetView>
  </sheetViews>
  <sheetFormatPr defaultRowHeight="14.4" x14ac:dyDescent="0.25"/>
  <cols>
    <col min="1" max="1" width="6.36328125" style="1" customWidth="1"/>
    <col min="2" max="2" width="31.08984375" style="2" customWidth="1"/>
    <col min="3" max="3" width="5.90625" style="1" customWidth="1"/>
    <col min="4" max="4" width="35.90625" style="2" customWidth="1"/>
    <col min="5" max="5" width="7.453125" style="1" customWidth="1"/>
    <col min="6" max="6" width="34.08984375" style="2" customWidth="1"/>
    <col min="7" max="9" width="13.90625" style="3" customWidth="1"/>
    <col min="10" max="10" width="8.7265625" hidden="1" customWidth="1"/>
  </cols>
  <sheetData>
    <row r="1" spans="1:12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4" t="s">
        <v>303</v>
      </c>
      <c r="H1" s="14" t="s">
        <v>642</v>
      </c>
      <c r="I1" s="14" t="s">
        <v>643</v>
      </c>
    </row>
    <row r="2" spans="1:12" s="15" customFormat="1" ht="15.6" customHeight="1" x14ac:dyDescent="0.25">
      <c r="A2" s="98" t="s">
        <v>298</v>
      </c>
      <c r="B2" s="98"/>
      <c r="C2" s="98"/>
      <c r="D2" s="98"/>
      <c r="E2" s="98"/>
      <c r="F2" s="98"/>
      <c r="G2" s="98"/>
      <c r="H2" s="98"/>
      <c r="I2" s="99"/>
    </row>
    <row r="3" spans="1:12" x14ac:dyDescent="0.25">
      <c r="A3" s="7"/>
      <c r="B3" s="8"/>
      <c r="C3" s="7">
        <v>4121</v>
      </c>
      <c r="D3" s="8" t="s">
        <v>152</v>
      </c>
      <c r="E3" s="7"/>
      <c r="F3" s="26" t="s">
        <v>273</v>
      </c>
      <c r="G3" s="9">
        <v>2</v>
      </c>
      <c r="H3" s="9">
        <v>2</v>
      </c>
      <c r="I3" s="10"/>
      <c r="J3" t="str">
        <f t="shared" ref="J3:J5" si="0">LEFT(C3,1)</f>
        <v>4</v>
      </c>
    </row>
    <row r="4" spans="1:12" x14ac:dyDescent="0.25">
      <c r="A4" s="7">
        <v>2219</v>
      </c>
      <c r="B4" s="8" t="s">
        <v>127</v>
      </c>
      <c r="C4" s="7">
        <v>2111</v>
      </c>
      <c r="D4" s="8" t="s">
        <v>440</v>
      </c>
      <c r="E4" s="7"/>
      <c r="F4" s="8" t="s">
        <v>274</v>
      </c>
      <c r="G4" s="9">
        <v>1000</v>
      </c>
      <c r="H4" s="9">
        <v>1000</v>
      </c>
      <c r="I4" s="10">
        <v>1000</v>
      </c>
      <c r="J4" t="str">
        <f t="shared" si="0"/>
        <v>2</v>
      </c>
      <c r="L4" s="27"/>
    </row>
    <row r="5" spans="1:12" x14ac:dyDescent="0.25">
      <c r="A5" s="7">
        <v>5311</v>
      </c>
      <c r="B5" s="8" t="s">
        <v>275</v>
      </c>
      <c r="C5" s="7">
        <v>2212</v>
      </c>
      <c r="D5" s="8" t="s">
        <v>437</v>
      </c>
      <c r="E5" s="7"/>
      <c r="F5" s="8" t="s">
        <v>276</v>
      </c>
      <c r="G5" s="9">
        <v>20</v>
      </c>
      <c r="H5" s="9">
        <v>20</v>
      </c>
      <c r="I5" s="10">
        <v>40</v>
      </c>
      <c r="J5" t="str">
        <f t="shared" si="0"/>
        <v>2</v>
      </c>
    </row>
    <row r="6" spans="1:12" x14ac:dyDescent="0.25">
      <c r="A6" s="37" t="s">
        <v>408</v>
      </c>
      <c r="B6" s="38"/>
      <c r="C6" s="37"/>
      <c r="D6" s="38"/>
      <c r="E6" s="37"/>
      <c r="F6" s="38"/>
      <c r="G6" s="39">
        <f>SUM(G3:G5)</f>
        <v>1022</v>
      </c>
      <c r="H6" s="39">
        <f t="shared" ref="H6:I6" si="1">SUM(H3:H5)</f>
        <v>1022</v>
      </c>
      <c r="I6" s="39">
        <f t="shared" si="1"/>
        <v>1040</v>
      </c>
      <c r="J6" t="str">
        <f t="shared" ref="J6:J35" si="2">LEFT(C6,1)</f>
        <v/>
      </c>
    </row>
    <row r="7" spans="1:12" x14ac:dyDescent="0.25">
      <c r="A7" s="7">
        <v>5311</v>
      </c>
      <c r="B7" s="8" t="s">
        <v>275</v>
      </c>
      <c r="C7" s="7">
        <v>5011</v>
      </c>
      <c r="D7" s="8" t="s">
        <v>421</v>
      </c>
      <c r="E7" s="7"/>
      <c r="F7" s="8" t="s">
        <v>277</v>
      </c>
      <c r="G7" s="9">
        <v>1847.7</v>
      </c>
      <c r="H7" s="9">
        <v>1847.7</v>
      </c>
      <c r="I7" s="10">
        <v>2375.6</v>
      </c>
      <c r="J7" t="str">
        <f t="shared" si="2"/>
        <v>5</v>
      </c>
    </row>
    <row r="8" spans="1:12" x14ac:dyDescent="0.25">
      <c r="A8" s="7">
        <v>5311</v>
      </c>
      <c r="B8" s="8" t="s">
        <v>275</v>
      </c>
      <c r="C8" s="7">
        <v>5031</v>
      </c>
      <c r="D8" s="19" t="s">
        <v>413</v>
      </c>
      <c r="E8" s="7"/>
      <c r="F8" s="8" t="s">
        <v>278</v>
      </c>
      <c r="G8" s="9">
        <v>461.9</v>
      </c>
      <c r="H8" s="9">
        <v>461.9</v>
      </c>
      <c r="I8" s="10">
        <v>589.20000000000005</v>
      </c>
      <c r="J8" t="str">
        <f t="shared" si="2"/>
        <v>5</v>
      </c>
    </row>
    <row r="9" spans="1:12" x14ac:dyDescent="0.25">
      <c r="A9" s="7">
        <v>5311</v>
      </c>
      <c r="B9" s="8" t="s">
        <v>275</v>
      </c>
      <c r="C9" s="7">
        <v>5032</v>
      </c>
      <c r="D9" s="8" t="s">
        <v>415</v>
      </c>
      <c r="E9" s="7"/>
      <c r="F9" s="8" t="s">
        <v>279</v>
      </c>
      <c r="G9" s="9">
        <v>166.3</v>
      </c>
      <c r="H9" s="9">
        <v>166.3</v>
      </c>
      <c r="I9" s="10">
        <v>213.8</v>
      </c>
      <c r="J9" t="str">
        <f t="shared" si="2"/>
        <v>5</v>
      </c>
    </row>
    <row r="10" spans="1:12" x14ac:dyDescent="0.25">
      <c r="A10" s="7">
        <v>5311</v>
      </c>
      <c r="B10" s="8" t="s">
        <v>275</v>
      </c>
      <c r="C10" s="7">
        <v>5038</v>
      </c>
      <c r="D10" s="8" t="s">
        <v>163</v>
      </c>
      <c r="E10" s="7"/>
      <c r="F10" s="8" t="s">
        <v>280</v>
      </c>
      <c r="G10" s="9">
        <v>8</v>
      </c>
      <c r="H10" s="9">
        <v>8</v>
      </c>
      <c r="I10" s="10">
        <v>10</v>
      </c>
      <c r="J10" t="str">
        <f t="shared" si="2"/>
        <v>5</v>
      </c>
    </row>
    <row r="11" spans="1:12" x14ac:dyDescent="0.25">
      <c r="A11" s="7">
        <v>5311</v>
      </c>
      <c r="B11" s="8" t="s">
        <v>275</v>
      </c>
      <c r="C11" s="7">
        <v>5134</v>
      </c>
      <c r="D11" s="8" t="s">
        <v>281</v>
      </c>
      <c r="E11" s="7"/>
      <c r="F11" s="8" t="s">
        <v>282</v>
      </c>
      <c r="G11" s="9">
        <v>60</v>
      </c>
      <c r="H11" s="9">
        <v>60</v>
      </c>
      <c r="I11" s="10">
        <v>60</v>
      </c>
      <c r="J11" t="str">
        <f t="shared" si="2"/>
        <v>5</v>
      </c>
    </row>
    <row r="12" spans="1:12" x14ac:dyDescent="0.25">
      <c r="A12" s="7">
        <v>5311</v>
      </c>
      <c r="B12" s="8" t="s">
        <v>275</v>
      </c>
      <c r="C12" s="7">
        <v>5136</v>
      </c>
      <c r="D12" s="8" t="s">
        <v>571</v>
      </c>
      <c r="E12" s="7"/>
      <c r="F12" s="8" t="s">
        <v>283</v>
      </c>
      <c r="G12" s="9">
        <v>4</v>
      </c>
      <c r="H12" s="9">
        <v>4</v>
      </c>
      <c r="I12" s="10">
        <v>4</v>
      </c>
      <c r="J12" t="str">
        <f t="shared" si="2"/>
        <v>5</v>
      </c>
    </row>
    <row r="13" spans="1:12" x14ac:dyDescent="0.25">
      <c r="A13" s="7">
        <v>5311</v>
      </c>
      <c r="B13" s="8" t="s">
        <v>275</v>
      </c>
      <c r="C13" s="7">
        <v>5137</v>
      </c>
      <c r="D13" s="8" t="s">
        <v>419</v>
      </c>
      <c r="E13" s="7"/>
      <c r="F13" s="8" t="s">
        <v>284</v>
      </c>
      <c r="G13" s="9">
        <v>110</v>
      </c>
      <c r="H13" s="9">
        <v>70</v>
      </c>
      <c r="I13" s="10">
        <v>50</v>
      </c>
      <c r="J13" t="str">
        <f t="shared" si="2"/>
        <v>5</v>
      </c>
    </row>
    <row r="14" spans="1:12" x14ac:dyDescent="0.25">
      <c r="A14" s="7">
        <v>5311</v>
      </c>
      <c r="B14" s="8" t="s">
        <v>275</v>
      </c>
      <c r="C14" s="7">
        <v>5139</v>
      </c>
      <c r="D14" s="8" t="s">
        <v>420</v>
      </c>
      <c r="E14" s="7"/>
      <c r="F14" s="8" t="s">
        <v>285</v>
      </c>
      <c r="G14" s="9">
        <v>110</v>
      </c>
      <c r="H14" s="9">
        <v>110</v>
      </c>
      <c r="I14" s="10">
        <v>50</v>
      </c>
      <c r="J14" t="str">
        <f t="shared" si="2"/>
        <v>5</v>
      </c>
    </row>
    <row r="15" spans="1:12" x14ac:dyDescent="0.25">
      <c r="A15" s="7">
        <v>5311</v>
      </c>
      <c r="B15" s="8" t="s">
        <v>275</v>
      </c>
      <c r="C15" s="7">
        <v>5151</v>
      </c>
      <c r="D15" s="8" t="s">
        <v>16</v>
      </c>
      <c r="E15" s="7"/>
      <c r="F15" s="8" t="s">
        <v>286</v>
      </c>
      <c r="G15" s="9">
        <v>9</v>
      </c>
      <c r="H15" s="9">
        <v>9</v>
      </c>
      <c r="I15" s="10">
        <v>9</v>
      </c>
      <c r="J15" t="str">
        <f t="shared" si="2"/>
        <v>5</v>
      </c>
    </row>
    <row r="16" spans="1:12" x14ac:dyDescent="0.25">
      <c r="A16" s="7">
        <v>5311</v>
      </c>
      <c r="B16" s="8" t="s">
        <v>275</v>
      </c>
      <c r="C16" s="7">
        <v>5154</v>
      </c>
      <c r="D16" s="8" t="s">
        <v>18</v>
      </c>
      <c r="E16" s="7"/>
      <c r="F16" s="8" t="s">
        <v>287</v>
      </c>
      <c r="G16" s="9">
        <v>60.5</v>
      </c>
      <c r="H16" s="9">
        <v>60.5</v>
      </c>
      <c r="I16" s="10">
        <v>60</v>
      </c>
      <c r="J16" t="str">
        <f t="shared" si="2"/>
        <v>5</v>
      </c>
    </row>
    <row r="17" spans="1:12" x14ac:dyDescent="0.25">
      <c r="A17" s="7">
        <v>5311</v>
      </c>
      <c r="B17" s="8" t="s">
        <v>275</v>
      </c>
      <c r="C17" s="7">
        <v>5156</v>
      </c>
      <c r="D17" s="8" t="s">
        <v>19</v>
      </c>
      <c r="E17" s="7"/>
      <c r="F17" s="8" t="s">
        <v>288</v>
      </c>
      <c r="G17" s="9">
        <v>60</v>
      </c>
      <c r="H17" s="9">
        <v>60</v>
      </c>
      <c r="I17" s="10">
        <v>60</v>
      </c>
      <c r="J17" t="str">
        <f t="shared" si="2"/>
        <v>5</v>
      </c>
    </row>
    <row r="18" spans="1:12" x14ac:dyDescent="0.25">
      <c r="A18" s="7">
        <v>5311</v>
      </c>
      <c r="B18" s="8" t="s">
        <v>275</v>
      </c>
      <c r="C18" s="7">
        <v>5161</v>
      </c>
      <c r="D18" s="8" t="s">
        <v>234</v>
      </c>
      <c r="E18" s="7"/>
      <c r="F18" s="8" t="s">
        <v>289</v>
      </c>
      <c r="G18" s="9">
        <v>2</v>
      </c>
      <c r="H18" s="9">
        <v>2</v>
      </c>
      <c r="I18" s="10">
        <v>2</v>
      </c>
      <c r="J18" t="str">
        <f t="shared" si="2"/>
        <v>5</v>
      </c>
    </row>
    <row r="19" spans="1:12" x14ac:dyDescent="0.25">
      <c r="A19" s="7">
        <v>5311</v>
      </c>
      <c r="B19" s="8" t="s">
        <v>275</v>
      </c>
      <c r="C19" s="7">
        <v>5162</v>
      </c>
      <c r="D19" s="8" t="s">
        <v>20</v>
      </c>
      <c r="E19" s="7"/>
      <c r="F19" s="8" t="s">
        <v>290</v>
      </c>
      <c r="G19" s="9">
        <v>13</v>
      </c>
      <c r="H19" s="9">
        <v>13</v>
      </c>
      <c r="I19" s="10">
        <v>13</v>
      </c>
      <c r="J19" t="str">
        <f t="shared" si="2"/>
        <v>5</v>
      </c>
    </row>
    <row r="20" spans="1:12" x14ac:dyDescent="0.25">
      <c r="A20" s="7">
        <v>5311</v>
      </c>
      <c r="B20" s="8" t="s">
        <v>275</v>
      </c>
      <c r="C20" s="7">
        <v>5163</v>
      </c>
      <c r="D20" s="8" t="s">
        <v>21</v>
      </c>
      <c r="E20" s="7"/>
      <c r="F20" s="8" t="s">
        <v>291</v>
      </c>
      <c r="G20" s="9">
        <v>15</v>
      </c>
      <c r="H20" s="9">
        <v>15</v>
      </c>
      <c r="I20" s="10">
        <v>15</v>
      </c>
      <c r="J20" t="str">
        <f t="shared" si="2"/>
        <v>5</v>
      </c>
    </row>
    <row r="21" spans="1:12" x14ac:dyDescent="0.25">
      <c r="A21" s="7">
        <v>5311</v>
      </c>
      <c r="B21" s="8" t="s">
        <v>275</v>
      </c>
      <c r="C21" s="7">
        <v>5167</v>
      </c>
      <c r="D21" s="8" t="s">
        <v>109</v>
      </c>
      <c r="E21" s="7"/>
      <c r="F21" s="8" t="s">
        <v>292</v>
      </c>
      <c r="G21" s="9">
        <v>40</v>
      </c>
      <c r="H21" s="9">
        <v>40</v>
      </c>
      <c r="I21" s="10">
        <v>40</v>
      </c>
      <c r="J21" t="str">
        <f t="shared" si="2"/>
        <v>5</v>
      </c>
    </row>
    <row r="22" spans="1:12" x14ac:dyDescent="0.25">
      <c r="A22" s="7">
        <v>5311</v>
      </c>
      <c r="B22" s="8" t="s">
        <v>275</v>
      </c>
      <c r="C22" s="7">
        <v>5169</v>
      </c>
      <c r="D22" s="8" t="s">
        <v>12</v>
      </c>
      <c r="E22" s="7"/>
      <c r="F22" s="60" t="s">
        <v>708</v>
      </c>
      <c r="G22" s="9">
        <v>0</v>
      </c>
      <c r="H22" s="9">
        <v>93</v>
      </c>
      <c r="I22" s="10">
        <v>100</v>
      </c>
      <c r="J22" t="str">
        <f t="shared" si="2"/>
        <v>5</v>
      </c>
    </row>
    <row r="23" spans="1:12" x14ac:dyDescent="0.25">
      <c r="A23" s="7">
        <v>5311</v>
      </c>
      <c r="B23" s="8" t="s">
        <v>275</v>
      </c>
      <c r="C23" s="7">
        <v>5169</v>
      </c>
      <c r="D23" s="8" t="s">
        <v>12</v>
      </c>
      <c r="E23" s="7">
        <v>51691</v>
      </c>
      <c r="F23" s="8" t="s">
        <v>293</v>
      </c>
      <c r="G23" s="9">
        <v>34</v>
      </c>
      <c r="H23" s="9">
        <v>34</v>
      </c>
      <c r="I23" s="10">
        <v>34</v>
      </c>
      <c r="J23" t="str">
        <f t="shared" si="2"/>
        <v>5</v>
      </c>
    </row>
    <row r="24" spans="1:12" x14ac:dyDescent="0.25">
      <c r="A24" s="7">
        <v>5311</v>
      </c>
      <c r="B24" s="8" t="s">
        <v>275</v>
      </c>
      <c r="C24" s="7">
        <v>5171</v>
      </c>
      <c r="D24" s="8" t="s">
        <v>22</v>
      </c>
      <c r="E24" s="7"/>
      <c r="F24" s="8" t="s">
        <v>294</v>
      </c>
      <c r="G24" s="9">
        <v>390</v>
      </c>
      <c r="H24" s="9">
        <v>337</v>
      </c>
      <c r="I24" s="10">
        <v>340</v>
      </c>
      <c r="J24" t="str">
        <f t="shared" si="2"/>
        <v>5</v>
      </c>
    </row>
    <row r="25" spans="1:12" x14ac:dyDescent="0.25">
      <c r="A25" s="7">
        <v>5311</v>
      </c>
      <c r="B25" s="8" t="s">
        <v>275</v>
      </c>
      <c r="C25" s="7">
        <v>5173</v>
      </c>
      <c r="D25" s="8" t="s">
        <v>578</v>
      </c>
      <c r="E25" s="7"/>
      <c r="F25" s="8" t="s">
        <v>295</v>
      </c>
      <c r="G25" s="9">
        <v>7</v>
      </c>
      <c r="H25" s="9">
        <v>7</v>
      </c>
      <c r="I25" s="10">
        <v>7</v>
      </c>
      <c r="J25" t="str">
        <f t="shared" si="2"/>
        <v>5</v>
      </c>
    </row>
    <row r="26" spans="1:12" x14ac:dyDescent="0.25">
      <c r="A26" s="7">
        <v>5311</v>
      </c>
      <c r="B26" s="8" t="s">
        <v>275</v>
      </c>
      <c r="C26" s="7">
        <v>5424</v>
      </c>
      <c r="D26" s="8" t="s">
        <v>165</v>
      </c>
      <c r="E26" s="7"/>
      <c r="F26" s="8" t="s">
        <v>296</v>
      </c>
      <c r="G26" s="9">
        <v>8.8000000000000007</v>
      </c>
      <c r="H26" s="9">
        <v>8.8000000000000007</v>
      </c>
      <c r="I26" s="10"/>
      <c r="J26" t="str">
        <f t="shared" si="2"/>
        <v>5</v>
      </c>
    </row>
    <row r="27" spans="1:12" x14ac:dyDescent="0.25">
      <c r="A27" s="7">
        <v>5311</v>
      </c>
      <c r="B27" s="8" t="s">
        <v>275</v>
      </c>
      <c r="C27" s="7">
        <v>5499</v>
      </c>
      <c r="D27" s="8" t="s">
        <v>629</v>
      </c>
      <c r="E27" s="7"/>
      <c r="F27" s="8" t="s">
        <v>297</v>
      </c>
      <c r="G27" s="9">
        <v>55.4</v>
      </c>
      <c r="H27" s="9">
        <v>55.4</v>
      </c>
      <c r="I27" s="10">
        <v>71.3</v>
      </c>
      <c r="J27" t="str">
        <f t="shared" si="2"/>
        <v>5</v>
      </c>
    </row>
    <row r="28" spans="1:12" x14ac:dyDescent="0.25">
      <c r="A28" s="7">
        <v>5311</v>
      </c>
      <c r="B28" s="8" t="s">
        <v>275</v>
      </c>
      <c r="C28" s="7">
        <v>6122</v>
      </c>
      <c r="D28" s="8" t="s">
        <v>131</v>
      </c>
      <c r="E28" s="7"/>
      <c r="F28" s="29" t="s">
        <v>709</v>
      </c>
      <c r="G28" s="9"/>
      <c r="H28" s="9"/>
      <c r="I28" s="57">
        <v>600</v>
      </c>
      <c r="J28" t="str">
        <f t="shared" si="2"/>
        <v>6</v>
      </c>
      <c r="L28" s="27"/>
    </row>
    <row r="29" spans="1:12" x14ac:dyDescent="0.25">
      <c r="A29" s="37" t="s">
        <v>409</v>
      </c>
      <c r="B29" s="38"/>
      <c r="C29" s="37"/>
      <c r="D29" s="38"/>
      <c r="E29" s="37"/>
      <c r="F29" s="38"/>
      <c r="G29" s="39">
        <f>SUM(G7:G28)</f>
        <v>3462.6000000000004</v>
      </c>
      <c r="H29" s="39">
        <f t="shared" ref="H29:I29" si="3">SUM(H7:H28)</f>
        <v>3462.6000000000004</v>
      </c>
      <c r="I29" s="39">
        <f t="shared" si="3"/>
        <v>4703.9000000000005</v>
      </c>
      <c r="J29" t="str">
        <f t="shared" si="2"/>
        <v/>
      </c>
      <c r="K29" s="27"/>
    </row>
    <row r="30" spans="1:12" x14ac:dyDescent="0.25">
      <c r="J30" t="str">
        <f t="shared" si="2"/>
        <v/>
      </c>
    </row>
    <row r="31" spans="1:12" x14ac:dyDescent="0.25">
      <c r="A31" s="4" t="s">
        <v>410</v>
      </c>
      <c r="B31" s="5"/>
      <c r="C31" s="4"/>
      <c r="D31" s="5"/>
      <c r="E31" s="4"/>
      <c r="F31" s="5"/>
      <c r="G31" s="6">
        <f>SUM(G6)</f>
        <v>1022</v>
      </c>
      <c r="H31" s="6">
        <f t="shared" ref="H31:I31" si="4">SUM(H6)</f>
        <v>1022</v>
      </c>
      <c r="I31" s="6">
        <f t="shared" si="4"/>
        <v>1040</v>
      </c>
      <c r="J31" t="str">
        <f t="shared" si="2"/>
        <v/>
      </c>
    </row>
    <row r="32" spans="1:12" x14ac:dyDescent="0.25">
      <c r="A32" s="4" t="s">
        <v>411</v>
      </c>
      <c r="B32" s="5"/>
      <c r="C32" s="4"/>
      <c r="D32" s="5"/>
      <c r="E32" s="4"/>
      <c r="F32" s="5"/>
      <c r="G32" s="6">
        <f>SUM(G29)</f>
        <v>3462.6000000000004</v>
      </c>
      <c r="H32" s="6">
        <f t="shared" ref="H32:I32" si="5">SUM(H29)</f>
        <v>3462.6000000000004</v>
      </c>
      <c r="I32" s="6">
        <f t="shared" si="5"/>
        <v>4703.9000000000005</v>
      </c>
      <c r="J32" t="str">
        <f t="shared" si="2"/>
        <v/>
      </c>
      <c r="L32" s="27"/>
    </row>
    <row r="33" spans="1:11" x14ac:dyDescent="0.25">
      <c r="A33" s="4" t="s">
        <v>412</v>
      </c>
      <c r="B33" s="5"/>
      <c r="C33" s="4"/>
      <c r="D33" s="5"/>
      <c r="E33" s="4"/>
      <c r="F33" s="5"/>
      <c r="G33" s="6">
        <f>G31-G32</f>
        <v>-2440.6000000000004</v>
      </c>
      <c r="H33" s="6">
        <f t="shared" ref="H33:I33" si="6">H31-H32</f>
        <v>-2440.6000000000004</v>
      </c>
      <c r="I33" s="6">
        <f t="shared" si="6"/>
        <v>-3663.9000000000005</v>
      </c>
      <c r="J33" t="str">
        <f t="shared" si="2"/>
        <v/>
      </c>
      <c r="K33" s="27"/>
    </row>
    <row r="34" spans="1:11" x14ac:dyDescent="0.25">
      <c r="J34" t="str">
        <f t="shared" si="2"/>
        <v/>
      </c>
    </row>
    <row r="35" spans="1:11" x14ac:dyDescent="0.25">
      <c r="J35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K20" sqref="K20"/>
    </sheetView>
  </sheetViews>
  <sheetFormatPr defaultRowHeight="14.4" x14ac:dyDescent="0.25"/>
  <cols>
    <col min="1" max="1" width="4.90625" style="1" customWidth="1"/>
    <col min="2" max="2" width="26.453125" style="2" customWidth="1"/>
    <col min="3" max="3" width="5.90625" style="1" customWidth="1"/>
    <col min="4" max="4" width="28.453125" style="2" customWidth="1"/>
    <col min="5" max="5" width="6.90625" style="1" customWidth="1"/>
    <col min="6" max="6" width="28.90625" style="2" customWidth="1"/>
    <col min="7" max="7" width="12.90625" style="3" customWidth="1"/>
    <col min="8" max="8" width="14.7265625" style="3" customWidth="1"/>
    <col min="9" max="9" width="13.36328125" style="3" customWidth="1"/>
    <col min="10" max="10" width="8.7265625" hidden="1" customWidth="1"/>
  </cols>
  <sheetData>
    <row r="1" spans="1:11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4" t="s">
        <v>303</v>
      </c>
      <c r="H1" s="14" t="s">
        <v>642</v>
      </c>
      <c r="I1" s="14" t="s">
        <v>643</v>
      </c>
    </row>
    <row r="2" spans="1:11" s="15" customFormat="1" x14ac:dyDescent="0.25">
      <c r="A2" s="87" t="s">
        <v>304</v>
      </c>
      <c r="B2" s="88"/>
      <c r="C2" s="88"/>
      <c r="D2" s="88"/>
      <c r="E2" s="88"/>
      <c r="F2" s="88"/>
      <c r="G2" s="88"/>
      <c r="H2" s="88"/>
      <c r="I2" s="88"/>
    </row>
    <row r="3" spans="1:11" x14ac:dyDescent="0.25">
      <c r="A3" s="7"/>
      <c r="B3" s="8"/>
      <c r="C3" s="7">
        <v>4121</v>
      </c>
      <c r="D3" s="8" t="s">
        <v>152</v>
      </c>
      <c r="E3" s="7"/>
      <c r="F3" s="26" t="s">
        <v>513</v>
      </c>
      <c r="G3" s="9">
        <v>0</v>
      </c>
      <c r="H3" s="9">
        <v>41.3</v>
      </c>
      <c r="I3" s="10">
        <v>41.3</v>
      </c>
      <c r="J3" t="str">
        <f>LEFT(C3,1)</f>
        <v>4</v>
      </c>
    </row>
    <row r="4" spans="1:11" x14ac:dyDescent="0.25">
      <c r="A4" s="33" t="s">
        <v>302</v>
      </c>
      <c r="B4" s="34"/>
      <c r="C4" s="33"/>
      <c r="D4" s="34"/>
      <c r="E4" s="33"/>
      <c r="F4" s="34"/>
      <c r="G4" s="35">
        <f>SUM(G3)</f>
        <v>0</v>
      </c>
      <c r="H4" s="35">
        <f t="shared" ref="H4:I4" si="0">SUM(H3)</f>
        <v>41.3</v>
      </c>
      <c r="I4" s="35">
        <f t="shared" si="0"/>
        <v>41.3</v>
      </c>
      <c r="J4" t="str">
        <f t="shared" ref="J4:J5" si="1">LEFT(C4,1)</f>
        <v/>
      </c>
    </row>
    <row r="5" spans="1:11" x14ac:dyDescent="0.25">
      <c r="A5" s="1">
        <v>5213</v>
      </c>
      <c r="B5" s="2" t="s">
        <v>514</v>
      </c>
      <c r="C5" s="1">
        <v>5175</v>
      </c>
      <c r="D5" s="2" t="s">
        <v>168</v>
      </c>
      <c r="E5" s="1">
        <v>5212</v>
      </c>
      <c r="F5" s="2" t="s">
        <v>515</v>
      </c>
      <c r="G5" s="3">
        <v>0</v>
      </c>
      <c r="H5" s="3">
        <v>0.5</v>
      </c>
      <c r="J5" t="str">
        <f t="shared" si="1"/>
        <v>5</v>
      </c>
    </row>
    <row r="6" spans="1:11" x14ac:dyDescent="0.25">
      <c r="A6" s="7">
        <v>5213</v>
      </c>
      <c r="B6" s="8" t="s">
        <v>514</v>
      </c>
      <c r="C6" s="7">
        <v>5903</v>
      </c>
      <c r="D6" s="8" t="s">
        <v>516</v>
      </c>
      <c r="E6" s="7"/>
      <c r="F6" s="26" t="s">
        <v>517</v>
      </c>
      <c r="G6" s="9">
        <v>25</v>
      </c>
      <c r="H6" s="9">
        <v>25</v>
      </c>
      <c r="I6" s="10">
        <v>25</v>
      </c>
      <c r="J6" t="str">
        <f t="shared" ref="J6:J28" si="2">LEFT(C6,1)</f>
        <v>5</v>
      </c>
    </row>
    <row r="7" spans="1:11" x14ac:dyDescent="0.25">
      <c r="A7" s="7">
        <v>5213</v>
      </c>
      <c r="B7" s="8" t="s">
        <v>514</v>
      </c>
      <c r="C7" s="7">
        <v>5903</v>
      </c>
      <c r="D7" s="8" t="s">
        <v>516</v>
      </c>
      <c r="E7" s="7">
        <v>5212</v>
      </c>
      <c r="F7" s="26" t="s">
        <v>454</v>
      </c>
      <c r="G7" s="9">
        <v>75</v>
      </c>
      <c r="H7" s="9">
        <v>74.5</v>
      </c>
      <c r="I7" s="10">
        <v>75</v>
      </c>
      <c r="J7" t="str">
        <f t="shared" si="2"/>
        <v>5</v>
      </c>
    </row>
    <row r="8" spans="1:11" x14ac:dyDescent="0.25">
      <c r="A8" s="53">
        <v>5512</v>
      </c>
      <c r="B8" s="54" t="s">
        <v>13</v>
      </c>
      <c r="C8" s="53">
        <v>5019</v>
      </c>
      <c r="D8" s="54" t="s">
        <v>14</v>
      </c>
      <c r="E8" s="53">
        <v>541</v>
      </c>
      <c r="F8" s="55" t="s">
        <v>455</v>
      </c>
      <c r="G8" s="56">
        <v>10</v>
      </c>
      <c r="H8" s="56">
        <v>10</v>
      </c>
      <c r="I8" s="57">
        <v>10</v>
      </c>
      <c r="J8" t="str">
        <f t="shared" si="2"/>
        <v>5</v>
      </c>
    </row>
    <row r="9" spans="1:11" x14ac:dyDescent="0.25">
      <c r="A9" s="53">
        <v>5512</v>
      </c>
      <c r="B9" s="54" t="s">
        <v>13</v>
      </c>
      <c r="C9" s="53">
        <v>5021</v>
      </c>
      <c r="D9" s="54" t="s">
        <v>15</v>
      </c>
      <c r="E9" s="53">
        <v>541</v>
      </c>
      <c r="F9" s="55" t="s">
        <v>456</v>
      </c>
      <c r="G9" s="56">
        <v>45</v>
      </c>
      <c r="H9" s="56">
        <v>45</v>
      </c>
      <c r="I9" s="57">
        <v>50</v>
      </c>
      <c r="J9" t="str">
        <f t="shared" si="2"/>
        <v>5</v>
      </c>
    </row>
    <row r="10" spans="1:11" x14ac:dyDescent="0.25">
      <c r="A10" s="53">
        <v>5512</v>
      </c>
      <c r="B10" s="54" t="s">
        <v>13</v>
      </c>
      <c r="C10" s="53">
        <v>5137</v>
      </c>
      <c r="D10" s="54" t="s">
        <v>419</v>
      </c>
      <c r="E10" s="53">
        <v>541</v>
      </c>
      <c r="F10" s="55" t="s">
        <v>457</v>
      </c>
      <c r="G10" s="56">
        <v>50</v>
      </c>
      <c r="H10" s="56">
        <v>50</v>
      </c>
      <c r="I10" s="57">
        <v>50</v>
      </c>
      <c r="J10" t="str">
        <f t="shared" si="2"/>
        <v>5</v>
      </c>
    </row>
    <row r="11" spans="1:11" x14ac:dyDescent="0.25">
      <c r="A11" s="53">
        <v>5512</v>
      </c>
      <c r="B11" s="54" t="s">
        <v>13</v>
      </c>
      <c r="C11" s="53">
        <v>5139</v>
      </c>
      <c r="D11" s="54" t="s">
        <v>420</v>
      </c>
      <c r="E11" s="53">
        <v>541</v>
      </c>
      <c r="F11" s="55" t="s">
        <v>458</v>
      </c>
      <c r="G11" s="56">
        <v>30</v>
      </c>
      <c r="H11" s="56">
        <v>30</v>
      </c>
      <c r="I11" s="57">
        <v>30</v>
      </c>
      <c r="J11" t="str">
        <f t="shared" si="2"/>
        <v>5</v>
      </c>
    </row>
    <row r="12" spans="1:11" x14ac:dyDescent="0.25">
      <c r="A12" s="53">
        <v>5512</v>
      </c>
      <c r="B12" s="54" t="s">
        <v>13</v>
      </c>
      <c r="C12" s="53">
        <v>5151</v>
      </c>
      <c r="D12" s="54" t="s">
        <v>16</v>
      </c>
      <c r="E12" s="53">
        <v>541</v>
      </c>
      <c r="F12" s="55" t="s">
        <v>459</v>
      </c>
      <c r="G12" s="56">
        <v>20</v>
      </c>
      <c r="H12" s="56">
        <v>20</v>
      </c>
      <c r="I12" s="57">
        <v>30</v>
      </c>
      <c r="J12" t="str">
        <f t="shared" si="2"/>
        <v>5</v>
      </c>
    </row>
    <row r="13" spans="1:11" x14ac:dyDescent="0.25">
      <c r="A13" s="53">
        <v>5512</v>
      </c>
      <c r="B13" s="54" t="s">
        <v>13</v>
      </c>
      <c r="C13" s="53">
        <v>5153</v>
      </c>
      <c r="D13" s="54" t="s">
        <v>17</v>
      </c>
      <c r="E13" s="53">
        <v>541</v>
      </c>
      <c r="F13" s="55" t="s">
        <v>460</v>
      </c>
      <c r="G13" s="56">
        <v>70</v>
      </c>
      <c r="H13" s="56">
        <v>70</v>
      </c>
      <c r="I13" s="57">
        <v>163</v>
      </c>
      <c r="J13" t="str">
        <f t="shared" si="2"/>
        <v>5</v>
      </c>
    </row>
    <row r="14" spans="1:11" x14ac:dyDescent="0.25">
      <c r="A14" s="53">
        <v>5512</v>
      </c>
      <c r="B14" s="54" t="s">
        <v>13</v>
      </c>
      <c r="C14" s="53">
        <v>5154</v>
      </c>
      <c r="D14" s="54" t="s">
        <v>18</v>
      </c>
      <c r="E14" s="53">
        <v>541</v>
      </c>
      <c r="F14" s="55" t="s">
        <v>461</v>
      </c>
      <c r="G14" s="56">
        <v>50</v>
      </c>
      <c r="H14" s="56">
        <v>50</v>
      </c>
      <c r="I14" s="57">
        <v>73</v>
      </c>
      <c r="J14" t="str">
        <f t="shared" si="2"/>
        <v>5</v>
      </c>
      <c r="K14" s="36"/>
    </row>
    <row r="15" spans="1:11" x14ac:dyDescent="0.25">
      <c r="A15" s="53">
        <v>5512</v>
      </c>
      <c r="B15" s="54" t="s">
        <v>13</v>
      </c>
      <c r="C15" s="53">
        <v>5156</v>
      </c>
      <c r="D15" s="54" t="s">
        <v>19</v>
      </c>
      <c r="E15" s="53">
        <v>541</v>
      </c>
      <c r="F15" s="55" t="s">
        <v>462</v>
      </c>
      <c r="G15" s="56">
        <v>25</v>
      </c>
      <c r="H15" s="56">
        <v>25</v>
      </c>
      <c r="I15" s="57">
        <v>25</v>
      </c>
      <c r="J15" t="str">
        <f t="shared" si="2"/>
        <v>5</v>
      </c>
    </row>
    <row r="16" spans="1:11" x14ac:dyDescent="0.25">
      <c r="A16" s="53">
        <v>5512</v>
      </c>
      <c r="B16" s="54" t="s">
        <v>13</v>
      </c>
      <c r="C16" s="53">
        <v>5162</v>
      </c>
      <c r="D16" s="54" t="s">
        <v>20</v>
      </c>
      <c r="E16" s="53">
        <v>541</v>
      </c>
      <c r="F16" s="55" t="s">
        <v>463</v>
      </c>
      <c r="G16" s="56">
        <v>7</v>
      </c>
      <c r="H16" s="56">
        <v>7</v>
      </c>
      <c r="I16" s="57">
        <v>7</v>
      </c>
      <c r="J16" t="str">
        <f t="shared" si="2"/>
        <v>5</v>
      </c>
    </row>
    <row r="17" spans="1:12" x14ac:dyDescent="0.25">
      <c r="A17" s="53">
        <v>5512</v>
      </c>
      <c r="B17" s="54" t="s">
        <v>13</v>
      </c>
      <c r="C17" s="53">
        <v>5163</v>
      </c>
      <c r="D17" s="54" t="s">
        <v>21</v>
      </c>
      <c r="E17" s="53">
        <v>541</v>
      </c>
      <c r="F17" s="55" t="s">
        <v>466</v>
      </c>
      <c r="G17" s="56">
        <v>35</v>
      </c>
      <c r="H17" s="56">
        <v>35</v>
      </c>
      <c r="I17" s="57">
        <v>35</v>
      </c>
      <c r="J17" t="str">
        <f t="shared" si="2"/>
        <v>5</v>
      </c>
    </row>
    <row r="18" spans="1:12" x14ac:dyDescent="0.25">
      <c r="A18" s="53">
        <v>5512</v>
      </c>
      <c r="B18" s="54" t="s">
        <v>13</v>
      </c>
      <c r="C18" s="53">
        <v>5169</v>
      </c>
      <c r="D18" s="54" t="s">
        <v>12</v>
      </c>
      <c r="E18" s="53">
        <v>541</v>
      </c>
      <c r="F18" s="55" t="s">
        <v>465</v>
      </c>
      <c r="G18" s="56">
        <v>5</v>
      </c>
      <c r="H18" s="56">
        <v>5</v>
      </c>
      <c r="I18" s="57">
        <v>5</v>
      </c>
      <c r="J18" t="str">
        <f t="shared" si="2"/>
        <v>5</v>
      </c>
    </row>
    <row r="19" spans="1:12" x14ac:dyDescent="0.25">
      <c r="A19" s="53">
        <v>5512</v>
      </c>
      <c r="B19" s="54" t="s">
        <v>13</v>
      </c>
      <c r="C19" s="53">
        <v>5171</v>
      </c>
      <c r="D19" s="54" t="s">
        <v>22</v>
      </c>
      <c r="E19" s="53">
        <v>541</v>
      </c>
      <c r="F19" s="55" t="s">
        <v>464</v>
      </c>
      <c r="G19" s="56">
        <v>53</v>
      </c>
      <c r="H19" s="56">
        <v>53</v>
      </c>
      <c r="I19" s="57">
        <v>53</v>
      </c>
      <c r="J19" t="str">
        <f t="shared" si="2"/>
        <v>5</v>
      </c>
    </row>
    <row r="20" spans="1:12" x14ac:dyDescent="0.25">
      <c r="A20" s="33" t="s">
        <v>301</v>
      </c>
      <c r="B20" s="34"/>
      <c r="C20" s="33"/>
      <c r="D20" s="34"/>
      <c r="E20" s="33"/>
      <c r="F20" s="34"/>
      <c r="G20" s="35">
        <f>SUM(G5:G19)</f>
        <v>500</v>
      </c>
      <c r="H20" s="35">
        <f t="shared" ref="H20:I20" si="3">SUM(H5:H19)</f>
        <v>500</v>
      </c>
      <c r="I20" s="35">
        <f t="shared" si="3"/>
        <v>631</v>
      </c>
      <c r="J20" t="str">
        <f t="shared" si="2"/>
        <v/>
      </c>
      <c r="K20" s="27"/>
      <c r="L20" s="27"/>
    </row>
    <row r="21" spans="1:12" x14ac:dyDescent="0.25">
      <c r="J21" t="str">
        <f t="shared" si="2"/>
        <v/>
      </c>
    </row>
    <row r="22" spans="1:12" x14ac:dyDescent="0.25">
      <c r="A22" s="4" t="s">
        <v>299</v>
      </c>
      <c r="B22" s="5"/>
      <c r="C22" s="4"/>
      <c r="D22" s="5"/>
      <c r="E22" s="4"/>
      <c r="F22" s="5"/>
      <c r="G22" s="6">
        <f>SUM(G4)</f>
        <v>0</v>
      </c>
      <c r="H22" s="6">
        <f t="shared" ref="H22:I22" si="4">SUM(H4)</f>
        <v>41.3</v>
      </c>
      <c r="I22" s="6">
        <f t="shared" si="4"/>
        <v>41.3</v>
      </c>
      <c r="J22" t="str">
        <f t="shared" si="2"/>
        <v/>
      </c>
    </row>
    <row r="23" spans="1:12" x14ac:dyDescent="0.25">
      <c r="A23" s="25" t="s">
        <v>453</v>
      </c>
      <c r="B23" s="5"/>
      <c r="C23" s="4"/>
      <c r="D23" s="5"/>
      <c r="E23" s="4"/>
      <c r="F23" s="5"/>
      <c r="G23" s="6">
        <f>SUM(G20)</f>
        <v>500</v>
      </c>
      <c r="H23" s="6">
        <f t="shared" ref="H23:I23" si="5">SUM(H20)</f>
        <v>500</v>
      </c>
      <c r="I23" s="6">
        <f t="shared" si="5"/>
        <v>631</v>
      </c>
      <c r="J23" t="str">
        <f t="shared" si="2"/>
        <v/>
      </c>
    </row>
    <row r="24" spans="1:12" x14ac:dyDescent="0.25">
      <c r="A24" s="4" t="s">
        <v>300</v>
      </c>
      <c r="B24" s="5"/>
      <c r="C24" s="4"/>
      <c r="D24" s="5"/>
      <c r="E24" s="4"/>
      <c r="F24" s="5"/>
      <c r="G24" s="6">
        <f>G22-G23</f>
        <v>-500</v>
      </c>
      <c r="H24" s="6">
        <f t="shared" ref="H24:I24" si="6">H22-H23</f>
        <v>-458.7</v>
      </c>
      <c r="I24" s="6">
        <f t="shared" si="6"/>
        <v>-589.70000000000005</v>
      </c>
      <c r="J24" t="str">
        <f t="shared" si="2"/>
        <v/>
      </c>
    </row>
    <row r="25" spans="1:12" x14ac:dyDescent="0.25">
      <c r="J25" t="str">
        <f t="shared" si="2"/>
        <v/>
      </c>
    </row>
    <row r="26" spans="1:12" x14ac:dyDescent="0.25">
      <c r="J26" t="str">
        <f t="shared" si="2"/>
        <v/>
      </c>
    </row>
    <row r="27" spans="1:12" x14ac:dyDescent="0.25">
      <c r="J27" t="str">
        <f t="shared" si="2"/>
        <v/>
      </c>
    </row>
    <row r="28" spans="1:12" x14ac:dyDescent="0.25">
      <c r="J28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90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workbookViewId="0">
      <selection activeCell="N39" sqref="N39"/>
    </sheetView>
  </sheetViews>
  <sheetFormatPr defaultRowHeight="14.4" x14ac:dyDescent="0.25"/>
  <cols>
    <col min="1" max="1" width="5" style="1" customWidth="1"/>
    <col min="2" max="2" width="31.36328125" style="2" customWidth="1"/>
    <col min="3" max="3" width="5.90625" style="1" customWidth="1"/>
    <col min="4" max="4" width="28.453125" style="2" customWidth="1"/>
    <col min="5" max="5" width="6.7265625" style="1" customWidth="1"/>
    <col min="6" max="6" width="40.08984375" style="2" customWidth="1"/>
    <col min="7" max="7" width="6.26953125" style="1" customWidth="1"/>
    <col min="8" max="8" width="13.6328125" style="3" customWidth="1"/>
    <col min="9" max="9" width="14.90625" style="3" customWidth="1"/>
    <col min="10" max="10" width="13.453125" style="3" customWidth="1"/>
    <col min="11" max="11" width="8.7265625" hidden="1" customWidth="1"/>
    <col min="12" max="12" width="0" hidden="1" customWidth="1"/>
  </cols>
  <sheetData>
    <row r="1" spans="1:14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4" s="15" customFormat="1" ht="15.6" customHeight="1" x14ac:dyDescent="0.25">
      <c r="A2" s="89" t="s">
        <v>319</v>
      </c>
      <c r="B2" s="89"/>
      <c r="C2" s="89"/>
      <c r="D2" s="89"/>
      <c r="E2" s="89"/>
      <c r="F2" s="89"/>
      <c r="G2" s="89"/>
      <c r="H2" s="89"/>
      <c r="I2" s="89"/>
      <c r="J2" s="89"/>
    </row>
    <row r="3" spans="1:14" s="15" customFormat="1" ht="15.6" customHeight="1" x14ac:dyDescent="0.25">
      <c r="A3" s="90" t="s">
        <v>25</v>
      </c>
      <c r="B3" s="90"/>
      <c r="C3" s="90"/>
      <c r="D3" s="90"/>
      <c r="E3" s="90"/>
      <c r="F3" s="90"/>
      <c r="G3" s="90"/>
      <c r="H3" s="90"/>
      <c r="I3" s="90"/>
      <c r="J3" s="90"/>
    </row>
    <row r="4" spans="1:14" x14ac:dyDescent="0.25">
      <c r="A4" s="7"/>
      <c r="B4" s="8"/>
      <c r="C4" s="7">
        <v>1361</v>
      </c>
      <c r="D4" s="8" t="s">
        <v>11</v>
      </c>
      <c r="E4" s="7"/>
      <c r="F4" s="26" t="s">
        <v>467</v>
      </c>
      <c r="G4" s="7"/>
      <c r="H4" s="9">
        <v>1200</v>
      </c>
      <c r="I4" s="9">
        <v>1200</v>
      </c>
      <c r="J4" s="10">
        <v>1100</v>
      </c>
      <c r="K4" t="str">
        <f>LEFT(C4,1)</f>
        <v>1</v>
      </c>
    </row>
    <row r="5" spans="1:14" x14ac:dyDescent="0.25">
      <c r="A5" s="7"/>
      <c r="B5" s="8"/>
      <c r="C5" s="7">
        <v>4116</v>
      </c>
      <c r="D5" s="19" t="s">
        <v>414</v>
      </c>
      <c r="E5" s="7">
        <v>1901</v>
      </c>
      <c r="F5" s="28" t="s">
        <v>518</v>
      </c>
      <c r="G5" s="7">
        <v>34054</v>
      </c>
      <c r="H5" s="9">
        <v>0</v>
      </c>
      <c r="I5" s="9">
        <v>1590</v>
      </c>
      <c r="J5" s="10"/>
      <c r="K5" t="str">
        <f t="shared" ref="K5:K13" si="0">LEFT(C5,1)</f>
        <v>4</v>
      </c>
    </row>
    <row r="6" spans="1:14" x14ac:dyDescent="0.25">
      <c r="A6" s="7">
        <v>3635</v>
      </c>
      <c r="B6" s="8" t="s">
        <v>23</v>
      </c>
      <c r="C6" s="7">
        <v>2212</v>
      </c>
      <c r="D6" s="19" t="s">
        <v>437</v>
      </c>
      <c r="E6" s="7"/>
      <c r="F6" s="28" t="s">
        <v>468</v>
      </c>
      <c r="G6" s="7"/>
      <c r="H6" s="9">
        <v>200</v>
      </c>
      <c r="I6" s="9">
        <v>200</v>
      </c>
      <c r="J6" s="10">
        <v>300</v>
      </c>
      <c r="K6" t="str">
        <f t="shared" si="0"/>
        <v>2</v>
      </c>
    </row>
    <row r="7" spans="1:14" x14ac:dyDescent="0.25">
      <c r="A7" s="33" t="s">
        <v>305</v>
      </c>
      <c r="B7" s="34"/>
      <c r="C7" s="33"/>
      <c r="D7" s="34"/>
      <c r="E7" s="33"/>
      <c r="F7" s="34"/>
      <c r="G7" s="33"/>
      <c r="H7" s="35">
        <f>SUM(H4:H6)</f>
        <v>1400</v>
      </c>
      <c r="I7" s="35">
        <f t="shared" ref="I7:J7" si="1">SUM(I4:I6)</f>
        <v>2990</v>
      </c>
      <c r="J7" s="35">
        <f t="shared" si="1"/>
        <v>1400</v>
      </c>
      <c r="K7" t="str">
        <f t="shared" si="0"/>
        <v/>
      </c>
    </row>
    <row r="8" spans="1:14" x14ac:dyDescent="0.25">
      <c r="A8" s="7">
        <v>3322</v>
      </c>
      <c r="B8" s="8" t="s">
        <v>136</v>
      </c>
      <c r="C8" s="7">
        <v>5169</v>
      </c>
      <c r="D8" s="8" t="s">
        <v>12</v>
      </c>
      <c r="E8" s="7">
        <v>1901</v>
      </c>
      <c r="F8" s="8" t="s">
        <v>470</v>
      </c>
      <c r="G8" s="7"/>
      <c r="H8" s="9">
        <v>1800</v>
      </c>
      <c r="I8" s="9">
        <v>1800</v>
      </c>
      <c r="J8" s="10">
        <v>1800</v>
      </c>
      <c r="K8" t="str">
        <f t="shared" si="0"/>
        <v>5</v>
      </c>
    </row>
    <row r="9" spans="1:14" x14ac:dyDescent="0.25">
      <c r="A9" s="7">
        <v>3322</v>
      </c>
      <c r="B9" s="8" t="s">
        <v>136</v>
      </c>
      <c r="C9" s="7">
        <v>5169</v>
      </c>
      <c r="D9" s="8" t="s">
        <v>12</v>
      </c>
      <c r="E9" s="7">
        <v>1901</v>
      </c>
      <c r="F9" s="8" t="s">
        <v>519</v>
      </c>
      <c r="G9" s="7">
        <v>34054</v>
      </c>
      <c r="H9" s="9">
        <v>0</v>
      </c>
      <c r="I9" s="9">
        <v>1590</v>
      </c>
      <c r="J9" s="10"/>
      <c r="K9" t="str">
        <f t="shared" si="0"/>
        <v>5</v>
      </c>
    </row>
    <row r="10" spans="1:14" x14ac:dyDescent="0.25">
      <c r="A10" s="7">
        <v>6171</v>
      </c>
      <c r="B10" s="8" t="s">
        <v>24</v>
      </c>
      <c r="C10" s="7">
        <v>5169</v>
      </c>
      <c r="D10" s="8" t="s">
        <v>12</v>
      </c>
      <c r="E10" s="53"/>
      <c r="F10" s="8" t="s">
        <v>469</v>
      </c>
      <c r="G10" s="7"/>
      <c r="H10" s="9">
        <v>200</v>
      </c>
      <c r="I10" s="9">
        <v>200</v>
      </c>
      <c r="J10" s="10">
        <v>500</v>
      </c>
      <c r="K10" t="str">
        <f t="shared" si="0"/>
        <v>5</v>
      </c>
    </row>
    <row r="11" spans="1:14" x14ac:dyDescent="0.25">
      <c r="A11" s="7">
        <v>6171</v>
      </c>
      <c r="B11" s="8" t="s">
        <v>24</v>
      </c>
      <c r="C11" s="7">
        <v>5169</v>
      </c>
      <c r="D11" s="8" t="s">
        <v>12</v>
      </c>
      <c r="E11" s="7">
        <v>1901</v>
      </c>
      <c r="F11" s="8" t="s">
        <v>471</v>
      </c>
      <c r="G11" s="7"/>
      <c r="H11" s="9">
        <v>400</v>
      </c>
      <c r="I11" s="9">
        <v>400</v>
      </c>
      <c r="J11" s="10"/>
      <c r="K11" t="str">
        <f t="shared" si="0"/>
        <v>5</v>
      </c>
    </row>
    <row r="12" spans="1:14" x14ac:dyDescent="0.25">
      <c r="A12" s="7">
        <v>6171</v>
      </c>
      <c r="B12" s="8" t="s">
        <v>24</v>
      </c>
      <c r="C12" s="7">
        <v>5169</v>
      </c>
      <c r="D12" s="8" t="s">
        <v>12</v>
      </c>
      <c r="E12" s="7">
        <v>1902</v>
      </c>
      <c r="F12" s="8" t="s">
        <v>472</v>
      </c>
      <c r="G12" s="7"/>
      <c r="H12" s="9">
        <v>50</v>
      </c>
      <c r="I12" s="9">
        <v>50</v>
      </c>
      <c r="J12" s="10"/>
      <c r="K12" t="str">
        <f t="shared" si="0"/>
        <v>5</v>
      </c>
    </row>
    <row r="13" spans="1:14" x14ac:dyDescent="0.25">
      <c r="A13" s="7">
        <v>6171</v>
      </c>
      <c r="B13" s="8" t="s">
        <v>24</v>
      </c>
      <c r="C13" s="7">
        <v>5169</v>
      </c>
      <c r="D13" s="8" t="s">
        <v>12</v>
      </c>
      <c r="E13" s="78">
        <v>1903</v>
      </c>
      <c r="F13" s="69" t="s">
        <v>647</v>
      </c>
      <c r="G13" s="53"/>
      <c r="H13" s="9"/>
      <c r="I13" s="9"/>
      <c r="J13" s="10">
        <v>220</v>
      </c>
      <c r="K13" t="str">
        <f t="shared" si="0"/>
        <v>5</v>
      </c>
      <c r="L13" s="63" t="s">
        <v>646</v>
      </c>
    </row>
    <row r="14" spans="1:14" x14ac:dyDescent="0.25">
      <c r="A14" s="33" t="s">
        <v>306</v>
      </c>
      <c r="B14" s="34"/>
      <c r="C14" s="33"/>
      <c r="D14" s="34"/>
      <c r="E14" s="33"/>
      <c r="F14" s="34"/>
      <c r="G14" s="33"/>
      <c r="H14" s="35">
        <f>SUM(H8:H13)</f>
        <v>2450</v>
      </c>
      <c r="I14" s="35">
        <f t="shared" ref="I14:J14" si="2">SUM(I8:I13)</f>
        <v>4040</v>
      </c>
      <c r="J14" s="35">
        <f t="shared" si="2"/>
        <v>2520</v>
      </c>
      <c r="M14" s="27"/>
    </row>
    <row r="15" spans="1:14" x14ac:dyDescent="0.25">
      <c r="A15" s="11" t="s">
        <v>312</v>
      </c>
      <c r="B15" s="12"/>
      <c r="C15" s="11"/>
      <c r="D15" s="12"/>
      <c r="E15" s="11"/>
      <c r="F15" s="12"/>
      <c r="G15" s="11"/>
      <c r="H15" s="13">
        <f>SUM(H7)</f>
        <v>1400</v>
      </c>
      <c r="I15" s="13">
        <f t="shared" ref="I15:J15" si="3">SUM(I7)</f>
        <v>2990</v>
      </c>
      <c r="J15" s="13">
        <f t="shared" si="3"/>
        <v>1400</v>
      </c>
    </row>
    <row r="16" spans="1:14" x14ac:dyDescent="0.25">
      <c r="A16" s="11" t="s">
        <v>313</v>
      </c>
      <c r="B16" s="12"/>
      <c r="C16" s="11"/>
      <c r="D16" s="12"/>
      <c r="E16" s="11"/>
      <c r="F16" s="12"/>
      <c r="G16" s="11"/>
      <c r="H16" s="13">
        <f>SUM(H14)</f>
        <v>2450</v>
      </c>
      <c r="I16" s="13">
        <f t="shared" ref="I16:J16" si="4">SUM(I14)</f>
        <v>4040</v>
      </c>
      <c r="J16" s="13">
        <f t="shared" si="4"/>
        <v>2520</v>
      </c>
      <c r="L16" s="36"/>
      <c r="M16" s="36"/>
      <c r="N16" s="36"/>
    </row>
    <row r="17" spans="1:12" x14ac:dyDescent="0.25">
      <c r="A17" s="11" t="s">
        <v>314</v>
      </c>
      <c r="B17" s="12"/>
      <c r="C17" s="11"/>
      <c r="D17" s="12"/>
      <c r="E17" s="11"/>
      <c r="F17" s="12"/>
      <c r="G17" s="11"/>
      <c r="H17" s="13">
        <f>H15-H16</f>
        <v>-1050</v>
      </c>
      <c r="I17" s="13">
        <f t="shared" ref="I17:J17" si="5">I15-I16</f>
        <v>-1050</v>
      </c>
      <c r="J17" s="13">
        <f t="shared" si="5"/>
        <v>-1120</v>
      </c>
    </row>
    <row r="18" spans="1:12" ht="15.6" x14ac:dyDescent="0.25">
      <c r="A18" s="91" t="s">
        <v>33</v>
      </c>
      <c r="B18" s="91"/>
      <c r="C18" s="91"/>
      <c r="D18" s="91"/>
      <c r="E18" s="91"/>
      <c r="F18" s="91"/>
      <c r="G18" s="91"/>
      <c r="H18" s="91"/>
      <c r="I18" s="91"/>
      <c r="J18" s="92"/>
    </row>
    <row r="19" spans="1:12" x14ac:dyDescent="0.25">
      <c r="A19" s="7"/>
      <c r="B19" s="8"/>
      <c r="C19" s="7">
        <v>1334</v>
      </c>
      <c r="D19" s="8" t="s">
        <v>438</v>
      </c>
      <c r="E19" s="7"/>
      <c r="F19" s="8" t="s">
        <v>520</v>
      </c>
      <c r="G19" s="7"/>
      <c r="H19" s="9">
        <v>0</v>
      </c>
      <c r="I19" s="9">
        <v>68</v>
      </c>
      <c r="J19" s="10"/>
      <c r="K19" t="str">
        <f t="shared" ref="K19:K36" si="6">LEFT(C19,1)</f>
        <v>1</v>
      </c>
    </row>
    <row r="20" spans="1:12" x14ac:dyDescent="0.25">
      <c r="A20" s="7"/>
      <c r="B20" s="8"/>
      <c r="C20" s="7">
        <v>1337</v>
      </c>
      <c r="D20" s="8" t="s">
        <v>27</v>
      </c>
      <c r="E20" s="7"/>
      <c r="F20" s="8" t="s">
        <v>474</v>
      </c>
      <c r="G20" s="7"/>
      <c r="H20" s="9">
        <v>3800</v>
      </c>
      <c r="I20" s="9">
        <v>3800</v>
      </c>
      <c r="J20" s="10">
        <v>3800</v>
      </c>
      <c r="K20" t="str">
        <f t="shared" si="6"/>
        <v>1</v>
      </c>
    </row>
    <row r="21" spans="1:12" x14ac:dyDescent="0.25">
      <c r="A21" s="7"/>
      <c r="B21" s="8"/>
      <c r="C21" s="7">
        <v>1356</v>
      </c>
      <c r="D21" s="8" t="s">
        <v>439</v>
      </c>
      <c r="E21" s="7"/>
      <c r="F21" s="8" t="s">
        <v>521</v>
      </c>
      <c r="G21" s="7"/>
      <c r="H21" s="9">
        <v>0</v>
      </c>
      <c r="I21" s="9">
        <v>156.80000000000001</v>
      </c>
      <c r="J21" s="10"/>
      <c r="K21" t="str">
        <f t="shared" si="6"/>
        <v>1</v>
      </c>
    </row>
    <row r="22" spans="1:12" x14ac:dyDescent="0.25">
      <c r="A22" s="7"/>
      <c r="B22" s="8"/>
      <c r="C22" s="7">
        <v>1361</v>
      </c>
      <c r="D22" s="8" t="s">
        <v>11</v>
      </c>
      <c r="E22" s="7"/>
      <c r="F22" s="8" t="s">
        <v>473</v>
      </c>
      <c r="G22" s="7"/>
      <c r="H22" s="9">
        <v>140</v>
      </c>
      <c r="I22" s="9">
        <v>140</v>
      </c>
      <c r="J22" s="10">
        <v>140</v>
      </c>
      <c r="K22" t="str">
        <f t="shared" si="6"/>
        <v>1</v>
      </c>
    </row>
    <row r="23" spans="1:12" x14ac:dyDescent="0.25">
      <c r="A23" s="7">
        <v>3722</v>
      </c>
      <c r="B23" s="8" t="s">
        <v>26</v>
      </c>
      <c r="C23" s="7">
        <v>2111</v>
      </c>
      <c r="D23" s="8" t="s">
        <v>440</v>
      </c>
      <c r="E23" s="7">
        <v>3722</v>
      </c>
      <c r="F23" s="8" t="s">
        <v>476</v>
      </c>
      <c r="G23" s="7"/>
      <c r="H23" s="9">
        <v>500</v>
      </c>
      <c r="I23" s="9">
        <v>500</v>
      </c>
      <c r="J23" s="10">
        <v>800</v>
      </c>
      <c r="K23" t="str">
        <f t="shared" si="6"/>
        <v>2</v>
      </c>
    </row>
    <row r="24" spans="1:12" x14ac:dyDescent="0.25">
      <c r="A24" s="7">
        <v>3722</v>
      </c>
      <c r="B24" s="8" t="s">
        <v>26</v>
      </c>
      <c r="C24" s="7">
        <v>2111</v>
      </c>
      <c r="D24" s="8" t="s">
        <v>440</v>
      </c>
      <c r="E24" s="7">
        <v>37221</v>
      </c>
      <c r="F24" s="8" t="s">
        <v>475</v>
      </c>
      <c r="G24" s="7"/>
      <c r="H24" s="9">
        <v>100</v>
      </c>
      <c r="I24" s="9">
        <v>100</v>
      </c>
      <c r="J24" s="10"/>
      <c r="K24" t="str">
        <f t="shared" si="6"/>
        <v>2</v>
      </c>
    </row>
    <row r="25" spans="1:12" x14ac:dyDescent="0.25">
      <c r="A25" s="7">
        <v>3722</v>
      </c>
      <c r="B25" s="8" t="s">
        <v>26</v>
      </c>
      <c r="C25" s="7">
        <v>2211</v>
      </c>
      <c r="D25" s="8" t="s">
        <v>522</v>
      </c>
      <c r="E25" s="7">
        <v>37221</v>
      </c>
      <c r="F25" s="8" t="s">
        <v>523</v>
      </c>
      <c r="G25" s="7"/>
      <c r="H25" s="9">
        <v>0</v>
      </c>
      <c r="I25" s="9">
        <v>1</v>
      </c>
      <c r="J25" s="10"/>
      <c r="K25" t="str">
        <f t="shared" si="6"/>
        <v>2</v>
      </c>
    </row>
    <row r="26" spans="1:12" x14ac:dyDescent="0.25">
      <c r="A26" s="7">
        <v>3769</v>
      </c>
      <c r="B26" s="8" t="s">
        <v>28</v>
      </c>
      <c r="C26" s="7">
        <v>2212</v>
      </c>
      <c r="D26" s="8" t="s">
        <v>437</v>
      </c>
      <c r="E26" s="7"/>
      <c r="F26" s="8" t="s">
        <v>524</v>
      </c>
      <c r="G26" s="7"/>
      <c r="H26" s="9">
        <v>0</v>
      </c>
      <c r="I26" s="9">
        <v>8.5</v>
      </c>
      <c r="J26" s="10"/>
      <c r="K26" t="str">
        <f t="shared" si="6"/>
        <v>2</v>
      </c>
    </row>
    <row r="27" spans="1:12" x14ac:dyDescent="0.25">
      <c r="A27" s="33" t="s">
        <v>307</v>
      </c>
      <c r="B27" s="34"/>
      <c r="C27" s="33"/>
      <c r="D27" s="34"/>
      <c r="E27" s="33"/>
      <c r="F27" s="34"/>
      <c r="G27" s="33"/>
      <c r="H27" s="35">
        <f>SUM(H19:H26)</f>
        <v>4540</v>
      </c>
      <c r="I27" s="35">
        <f t="shared" ref="I27:J27" si="7">SUM(I19:I26)</f>
        <v>4774.3</v>
      </c>
      <c r="J27" s="35">
        <f t="shared" si="7"/>
        <v>4740</v>
      </c>
      <c r="L27" s="27"/>
    </row>
    <row r="28" spans="1:12" x14ac:dyDescent="0.25">
      <c r="A28" s="7">
        <v>3321</v>
      </c>
      <c r="B28" s="8" t="s">
        <v>29</v>
      </c>
      <c r="C28" s="7">
        <v>5169</v>
      </c>
      <c r="D28" s="8" t="s">
        <v>12</v>
      </c>
      <c r="E28" s="7">
        <v>301</v>
      </c>
      <c r="F28" s="8" t="s">
        <v>479</v>
      </c>
      <c r="G28" s="7"/>
      <c r="H28" s="9">
        <v>5</v>
      </c>
      <c r="I28" s="9">
        <v>5</v>
      </c>
      <c r="J28" s="10">
        <v>5</v>
      </c>
      <c r="K28" t="str">
        <f t="shared" si="6"/>
        <v>5</v>
      </c>
    </row>
    <row r="29" spans="1:12" x14ac:dyDescent="0.25">
      <c r="A29" s="7">
        <v>3721</v>
      </c>
      <c r="B29" s="8" t="s">
        <v>30</v>
      </c>
      <c r="C29" s="7">
        <v>5169</v>
      </c>
      <c r="D29" s="8" t="s">
        <v>12</v>
      </c>
      <c r="E29" s="7"/>
      <c r="F29" s="8" t="s">
        <v>477</v>
      </c>
      <c r="G29" s="7"/>
      <c r="H29" s="9">
        <v>80</v>
      </c>
      <c r="I29" s="9">
        <v>80</v>
      </c>
      <c r="J29" s="10">
        <v>110</v>
      </c>
      <c r="K29" t="str">
        <f t="shared" si="6"/>
        <v>5</v>
      </c>
    </row>
    <row r="30" spans="1:12" x14ac:dyDescent="0.25">
      <c r="A30" s="7">
        <v>3722</v>
      </c>
      <c r="B30" s="8" t="s">
        <v>26</v>
      </c>
      <c r="C30" s="7">
        <v>5169</v>
      </c>
      <c r="D30" s="8" t="s">
        <v>12</v>
      </c>
      <c r="E30" s="7"/>
      <c r="F30" s="8" t="s">
        <v>485</v>
      </c>
      <c r="G30" s="7"/>
      <c r="H30" s="9">
        <v>5700</v>
      </c>
      <c r="I30" s="9">
        <v>5700</v>
      </c>
      <c r="J30" s="10">
        <v>5700</v>
      </c>
      <c r="K30" t="str">
        <f t="shared" si="6"/>
        <v>5</v>
      </c>
    </row>
    <row r="31" spans="1:12" x14ac:dyDescent="0.25">
      <c r="A31" s="7">
        <v>3744</v>
      </c>
      <c r="B31" s="8" t="s">
        <v>31</v>
      </c>
      <c r="C31" s="7">
        <v>5169</v>
      </c>
      <c r="D31" s="8" t="s">
        <v>12</v>
      </c>
      <c r="E31" s="7">
        <v>305</v>
      </c>
      <c r="F31" s="8" t="s">
        <v>478</v>
      </c>
      <c r="G31" s="7"/>
      <c r="H31" s="9">
        <v>90</v>
      </c>
      <c r="I31" s="9">
        <v>90</v>
      </c>
      <c r="J31" s="10">
        <v>90</v>
      </c>
      <c r="K31" t="str">
        <f t="shared" si="6"/>
        <v>5</v>
      </c>
    </row>
    <row r="32" spans="1:12" x14ac:dyDescent="0.25">
      <c r="A32" s="53">
        <v>3744</v>
      </c>
      <c r="B32" s="54" t="s">
        <v>31</v>
      </c>
      <c r="C32" s="53">
        <v>6129</v>
      </c>
      <c r="D32" s="54" t="s">
        <v>525</v>
      </c>
      <c r="E32" s="53"/>
      <c r="F32" s="54" t="s">
        <v>711</v>
      </c>
      <c r="G32" s="53"/>
      <c r="H32" s="56"/>
      <c r="I32" s="56"/>
      <c r="J32" s="57">
        <v>300</v>
      </c>
      <c r="K32" t="str">
        <f t="shared" si="6"/>
        <v>6</v>
      </c>
    </row>
    <row r="33" spans="1:12" x14ac:dyDescent="0.25">
      <c r="A33" s="7">
        <v>3745</v>
      </c>
      <c r="B33" s="8" t="s">
        <v>32</v>
      </c>
      <c r="C33" s="7">
        <v>5169</v>
      </c>
      <c r="D33" s="8" t="s">
        <v>12</v>
      </c>
      <c r="E33" s="7">
        <v>302</v>
      </c>
      <c r="F33" s="8" t="s">
        <v>480</v>
      </c>
      <c r="G33" s="7"/>
      <c r="H33" s="9">
        <v>5</v>
      </c>
      <c r="I33" s="9">
        <v>5</v>
      </c>
      <c r="J33" s="10">
        <v>5</v>
      </c>
      <c r="K33" t="str">
        <f t="shared" si="6"/>
        <v>5</v>
      </c>
    </row>
    <row r="34" spans="1:12" x14ac:dyDescent="0.25">
      <c r="A34" s="7">
        <v>3745</v>
      </c>
      <c r="B34" s="8" t="s">
        <v>32</v>
      </c>
      <c r="C34" s="7">
        <v>5169</v>
      </c>
      <c r="D34" s="8" t="s">
        <v>12</v>
      </c>
      <c r="E34" s="7">
        <v>303</v>
      </c>
      <c r="F34" s="8" t="s">
        <v>481</v>
      </c>
      <c r="G34" s="7"/>
      <c r="H34" s="9">
        <v>100</v>
      </c>
      <c r="I34" s="9">
        <v>100</v>
      </c>
      <c r="J34" s="10">
        <v>60</v>
      </c>
      <c r="K34" t="str">
        <f t="shared" si="6"/>
        <v>5</v>
      </c>
    </row>
    <row r="35" spans="1:12" x14ac:dyDescent="0.25">
      <c r="A35" s="7">
        <v>3745</v>
      </c>
      <c r="B35" s="8" t="s">
        <v>32</v>
      </c>
      <c r="C35" s="7">
        <v>5171</v>
      </c>
      <c r="D35" s="8" t="s">
        <v>22</v>
      </c>
      <c r="E35" s="7">
        <v>534</v>
      </c>
      <c r="F35" s="8" t="s">
        <v>482</v>
      </c>
      <c r="G35" s="7"/>
      <c r="H35" s="9">
        <v>40</v>
      </c>
      <c r="I35" s="9">
        <v>40</v>
      </c>
      <c r="J35" s="10">
        <v>50</v>
      </c>
      <c r="K35" t="str">
        <f t="shared" si="6"/>
        <v>5</v>
      </c>
    </row>
    <row r="36" spans="1:12" x14ac:dyDescent="0.25">
      <c r="A36" s="7">
        <v>6171</v>
      </c>
      <c r="B36" s="8" t="s">
        <v>24</v>
      </c>
      <c r="C36" s="7">
        <v>5169</v>
      </c>
      <c r="D36" s="8" t="s">
        <v>12</v>
      </c>
      <c r="E36" s="7">
        <v>543</v>
      </c>
      <c r="F36" s="8" t="s">
        <v>483</v>
      </c>
      <c r="G36" s="7"/>
      <c r="H36" s="9">
        <v>80</v>
      </c>
      <c r="I36" s="9">
        <v>80</v>
      </c>
      <c r="J36" s="10">
        <v>80</v>
      </c>
      <c r="K36" t="str">
        <f t="shared" si="6"/>
        <v>5</v>
      </c>
      <c r="L36" s="27"/>
    </row>
    <row r="37" spans="1:12" x14ac:dyDescent="0.25">
      <c r="A37" s="33" t="s">
        <v>308</v>
      </c>
      <c r="B37" s="34"/>
      <c r="C37" s="33"/>
      <c r="D37" s="34"/>
      <c r="E37" s="33"/>
      <c r="F37" s="34"/>
      <c r="G37" s="33"/>
      <c r="H37" s="35">
        <f>SUM(H28:H36)</f>
        <v>6100</v>
      </c>
      <c r="I37" s="35">
        <f t="shared" ref="I37:J37" si="8">SUM(I28:I36)</f>
        <v>6100</v>
      </c>
      <c r="J37" s="35">
        <f t="shared" si="8"/>
        <v>6400</v>
      </c>
      <c r="L37" s="27"/>
    </row>
    <row r="38" spans="1:12" x14ac:dyDescent="0.25">
      <c r="A38" s="11" t="s">
        <v>315</v>
      </c>
      <c r="B38" s="12"/>
      <c r="C38" s="11"/>
      <c r="D38" s="12"/>
      <c r="E38" s="11"/>
      <c r="F38" s="12"/>
      <c r="G38" s="11"/>
      <c r="H38" s="13">
        <f>SUM(H27)</f>
        <v>4540</v>
      </c>
      <c r="I38" s="13">
        <f t="shared" ref="I38:J38" si="9">SUM(I27)</f>
        <v>4774.3</v>
      </c>
      <c r="J38" s="13">
        <f t="shared" si="9"/>
        <v>4740</v>
      </c>
      <c r="L38" s="27"/>
    </row>
    <row r="39" spans="1:12" x14ac:dyDescent="0.25">
      <c r="A39" s="11" t="s">
        <v>316</v>
      </c>
      <c r="B39" s="12"/>
      <c r="C39" s="11"/>
      <c r="D39" s="12"/>
      <c r="E39" s="11"/>
      <c r="F39" s="12"/>
      <c r="G39" s="11"/>
      <c r="H39" s="13">
        <f>SUM(H37)</f>
        <v>6100</v>
      </c>
      <c r="I39" s="13">
        <f t="shared" ref="I39:J39" si="10">SUM(I37)</f>
        <v>6100</v>
      </c>
      <c r="J39" s="13">
        <f t="shared" si="10"/>
        <v>6400</v>
      </c>
    </row>
    <row r="40" spans="1:12" x14ac:dyDescent="0.25">
      <c r="A40" s="11" t="s">
        <v>317</v>
      </c>
      <c r="B40" s="12"/>
      <c r="C40" s="11"/>
      <c r="D40" s="12"/>
      <c r="E40" s="11"/>
      <c r="F40" s="12"/>
      <c r="G40" s="11"/>
      <c r="H40" s="13">
        <f>H38-H39</f>
        <v>-1560</v>
      </c>
      <c r="I40" s="13">
        <f t="shared" ref="I40:J40" si="11">I38-I39</f>
        <v>-1325.6999999999998</v>
      </c>
      <c r="J40" s="13">
        <f t="shared" si="11"/>
        <v>-1660</v>
      </c>
    </row>
    <row r="41" spans="1:12" ht="15.6" x14ac:dyDescent="0.25">
      <c r="A41" s="91" t="s">
        <v>34</v>
      </c>
      <c r="B41" s="91"/>
      <c r="C41" s="91"/>
      <c r="D41" s="91"/>
      <c r="E41" s="91"/>
      <c r="F41" s="91"/>
      <c r="G41" s="91"/>
      <c r="H41" s="91"/>
      <c r="I41" s="91"/>
      <c r="J41" s="92"/>
    </row>
    <row r="42" spans="1:12" x14ac:dyDescent="0.25">
      <c r="A42" s="7"/>
      <c r="B42" s="7"/>
      <c r="C42" s="7">
        <v>1361</v>
      </c>
      <c r="D42" s="8" t="s">
        <v>11</v>
      </c>
      <c r="E42" s="7"/>
      <c r="F42" s="8" t="s">
        <v>484</v>
      </c>
      <c r="G42" s="7"/>
      <c r="H42" s="9">
        <v>300</v>
      </c>
      <c r="I42" s="9">
        <v>300</v>
      </c>
      <c r="J42" s="73">
        <v>120</v>
      </c>
      <c r="K42" s="75" t="str">
        <f t="shared" ref="K42:K43" si="12">LEFT(C42,1)</f>
        <v>1</v>
      </c>
      <c r="L42" s="74"/>
    </row>
    <row r="43" spans="1:12" x14ac:dyDescent="0.25">
      <c r="A43" s="7">
        <v>3635</v>
      </c>
      <c r="B43" s="7" t="s">
        <v>23</v>
      </c>
      <c r="C43" s="7">
        <v>2212</v>
      </c>
      <c r="D43" s="8" t="s">
        <v>437</v>
      </c>
      <c r="E43" s="7"/>
      <c r="F43" s="8" t="s">
        <v>526</v>
      </c>
      <c r="G43" s="7"/>
      <c r="H43" s="9">
        <v>0</v>
      </c>
      <c r="I43" s="9">
        <v>25</v>
      </c>
      <c r="J43" s="73">
        <v>50</v>
      </c>
      <c r="K43" s="75" t="str">
        <f t="shared" si="12"/>
        <v>2</v>
      </c>
      <c r="L43" s="74"/>
    </row>
    <row r="44" spans="1:12" x14ac:dyDescent="0.25">
      <c r="A44" s="33" t="s">
        <v>309</v>
      </c>
      <c r="B44" s="34"/>
      <c r="C44" s="33"/>
      <c r="D44" s="34"/>
      <c r="E44" s="33"/>
      <c r="F44" s="34"/>
      <c r="G44" s="33"/>
      <c r="H44" s="35">
        <f>SUM(H42:H43)</f>
        <v>300</v>
      </c>
      <c r="I44" s="35">
        <f t="shared" ref="I44:J44" si="13">SUM(I42:I43)</f>
        <v>325</v>
      </c>
      <c r="J44" s="35">
        <f t="shared" si="13"/>
        <v>170</v>
      </c>
    </row>
    <row r="45" spans="1:12" x14ac:dyDescent="0.25">
      <c r="A45" s="11" t="s">
        <v>318</v>
      </c>
      <c r="B45" s="12"/>
      <c r="C45" s="11"/>
      <c r="D45" s="12"/>
      <c r="E45" s="11"/>
      <c r="F45" s="12"/>
      <c r="G45" s="11"/>
      <c r="H45" s="13">
        <f>SUM(H44)</f>
        <v>300</v>
      </c>
      <c r="I45" s="13">
        <f t="shared" ref="I45:J45" si="14">SUM(I44)</f>
        <v>325</v>
      </c>
      <c r="J45" s="13">
        <f t="shared" si="14"/>
        <v>170</v>
      </c>
      <c r="L45" s="27"/>
    </row>
    <row r="47" spans="1:12" x14ac:dyDescent="0.25">
      <c r="A47" s="4" t="s">
        <v>310</v>
      </c>
      <c r="B47" s="5"/>
      <c r="C47" s="4"/>
      <c r="D47" s="5"/>
      <c r="E47" s="4"/>
      <c r="F47" s="5"/>
      <c r="G47" s="4"/>
      <c r="H47" s="6">
        <f>SUM(H45,H38,H15)</f>
        <v>6240</v>
      </c>
      <c r="I47" s="6">
        <f t="shared" ref="I47:J47" si="15">SUM(I45,I38,I15)</f>
        <v>8089.3</v>
      </c>
      <c r="J47" s="6">
        <f t="shared" si="15"/>
        <v>6310</v>
      </c>
      <c r="L47" s="27"/>
    </row>
    <row r="48" spans="1:12" x14ac:dyDescent="0.25">
      <c r="A48" s="4" t="s">
        <v>333</v>
      </c>
      <c r="B48" s="5"/>
      <c r="C48" s="4"/>
      <c r="D48" s="5"/>
      <c r="E48" s="4"/>
      <c r="F48" s="5"/>
      <c r="G48" s="4"/>
      <c r="H48" s="6">
        <f>SUM(H39,H16)</f>
        <v>8550</v>
      </c>
      <c r="I48" s="6">
        <f t="shared" ref="I48:J48" si="16">SUM(I39,I16)</f>
        <v>10140</v>
      </c>
      <c r="J48" s="6">
        <f t="shared" si="16"/>
        <v>8920</v>
      </c>
      <c r="L48" s="27"/>
    </row>
    <row r="49" spans="1:10" x14ac:dyDescent="0.25">
      <c r="A49" s="4" t="s">
        <v>311</v>
      </c>
      <c r="B49" s="5"/>
      <c r="C49" s="4"/>
      <c r="D49" s="5"/>
      <c r="E49" s="4"/>
      <c r="F49" s="5"/>
      <c r="G49" s="4"/>
      <c r="H49" s="6">
        <f>H47-H48</f>
        <v>-2310</v>
      </c>
      <c r="I49" s="6">
        <f t="shared" ref="I49:J49" si="17">I47-I48</f>
        <v>-2050.6999999999998</v>
      </c>
      <c r="J49" s="6">
        <f t="shared" si="17"/>
        <v>-2610</v>
      </c>
    </row>
    <row r="51" spans="1:10" x14ac:dyDescent="0.25">
      <c r="F51" s="3"/>
    </row>
  </sheetData>
  <mergeCells count="4">
    <mergeCell ref="A2:J2"/>
    <mergeCell ref="A3:J3"/>
    <mergeCell ref="A18:J18"/>
    <mergeCell ref="A41:J41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opLeftCell="A43" zoomScaleNormal="100" workbookViewId="0">
      <selection activeCell="O104" sqref="O104"/>
    </sheetView>
  </sheetViews>
  <sheetFormatPr defaultRowHeight="14.4" x14ac:dyDescent="0.25"/>
  <cols>
    <col min="1" max="1" width="5.36328125" style="1" customWidth="1"/>
    <col min="2" max="2" width="25.7265625" style="2" customWidth="1"/>
    <col min="3" max="3" width="5.08984375" style="1" customWidth="1"/>
    <col min="4" max="4" width="32.6328125" style="2" customWidth="1"/>
    <col min="5" max="5" width="7.08984375" style="1" customWidth="1"/>
    <col min="6" max="6" width="36.26953125" style="2" customWidth="1"/>
    <col min="7" max="7" width="7" style="1" customWidth="1"/>
    <col min="8" max="8" width="14.08984375" style="3" customWidth="1"/>
    <col min="9" max="9" width="15.7265625" style="3" customWidth="1"/>
    <col min="10" max="10" width="15.08984375" style="3" customWidth="1"/>
    <col min="11" max="11" width="8.7265625" hidden="1" customWidth="1"/>
    <col min="12" max="12" width="9.6328125" hidden="1" customWidth="1"/>
    <col min="13" max="13" width="9.6328125" bestFit="1" customWidth="1"/>
    <col min="15" max="15" width="9" customWidth="1"/>
  </cols>
  <sheetData>
    <row r="1" spans="1:13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3" s="15" customFormat="1" ht="18.45" customHeight="1" x14ac:dyDescent="0.25">
      <c r="A2" s="89" t="s">
        <v>348</v>
      </c>
      <c r="B2" s="89"/>
      <c r="C2" s="89"/>
      <c r="D2" s="89"/>
      <c r="E2" s="89"/>
      <c r="F2" s="89"/>
      <c r="G2" s="89"/>
      <c r="H2" s="89"/>
      <c r="I2" s="89"/>
      <c r="J2" s="89"/>
    </row>
    <row r="3" spans="1:13" s="15" customFormat="1" ht="18.45" customHeight="1" x14ac:dyDescent="0.25">
      <c r="A3" s="95" t="s">
        <v>38</v>
      </c>
      <c r="B3" s="95"/>
      <c r="C3" s="95"/>
      <c r="D3" s="95"/>
      <c r="E3" s="95"/>
      <c r="F3" s="95"/>
      <c r="G3" s="95"/>
      <c r="H3" s="95"/>
      <c r="I3" s="95"/>
      <c r="J3" s="95"/>
    </row>
    <row r="4" spans="1:13" x14ac:dyDescent="0.25">
      <c r="A4" s="7">
        <v>3639</v>
      </c>
      <c r="B4" s="8" t="s">
        <v>36</v>
      </c>
      <c r="C4" s="7">
        <v>5331</v>
      </c>
      <c r="D4" s="19" t="s">
        <v>424</v>
      </c>
      <c r="E4" s="7">
        <v>3639</v>
      </c>
      <c r="F4" s="26" t="s">
        <v>37</v>
      </c>
      <c r="G4" s="7"/>
      <c r="H4" s="9">
        <v>19515</v>
      </c>
      <c r="I4" s="9">
        <v>19515</v>
      </c>
      <c r="J4" s="10">
        <v>20542</v>
      </c>
      <c r="K4" t="str">
        <f t="shared" ref="K4:K24" si="0">LEFT(C4,1)</f>
        <v>5</v>
      </c>
    </row>
    <row r="5" spans="1:13" x14ac:dyDescent="0.25">
      <c r="A5" s="7">
        <v>3639</v>
      </c>
      <c r="B5" s="8" t="s">
        <v>36</v>
      </c>
      <c r="C5" s="7">
        <v>5331</v>
      </c>
      <c r="D5" s="19" t="s">
        <v>424</v>
      </c>
      <c r="E5" s="7">
        <v>36392</v>
      </c>
      <c r="F5" s="8" t="s">
        <v>487</v>
      </c>
      <c r="G5" s="7"/>
      <c r="H5" s="9">
        <v>400</v>
      </c>
      <c r="I5" s="9">
        <v>400</v>
      </c>
      <c r="J5" s="10">
        <v>400</v>
      </c>
      <c r="K5" t="str">
        <f t="shared" si="0"/>
        <v>5</v>
      </c>
      <c r="M5" s="27"/>
    </row>
    <row r="6" spans="1:13" x14ac:dyDescent="0.25">
      <c r="A6" s="7">
        <v>3639</v>
      </c>
      <c r="B6" s="8" t="s">
        <v>36</v>
      </c>
      <c r="C6" s="7">
        <v>5331</v>
      </c>
      <c r="D6" s="19" t="s">
        <v>424</v>
      </c>
      <c r="E6" s="7">
        <v>363915</v>
      </c>
      <c r="F6" s="60" t="s">
        <v>488</v>
      </c>
      <c r="G6" s="7"/>
      <c r="H6" s="9">
        <v>200</v>
      </c>
      <c r="I6" s="9">
        <v>200</v>
      </c>
      <c r="J6" s="10">
        <v>300</v>
      </c>
      <c r="K6" t="str">
        <f t="shared" si="0"/>
        <v>5</v>
      </c>
    </row>
    <row r="7" spans="1:13" x14ac:dyDescent="0.25">
      <c r="A7" s="7">
        <v>3639</v>
      </c>
      <c r="B7" s="8" t="s">
        <v>36</v>
      </c>
      <c r="C7" s="7">
        <v>5331</v>
      </c>
      <c r="D7" s="19" t="s">
        <v>424</v>
      </c>
      <c r="E7" s="53">
        <v>363916</v>
      </c>
      <c r="F7" s="67" t="s">
        <v>712</v>
      </c>
      <c r="G7" s="7"/>
      <c r="H7" s="9"/>
      <c r="I7" s="9"/>
      <c r="J7" s="10">
        <v>250</v>
      </c>
      <c r="K7" t="str">
        <f t="shared" si="0"/>
        <v>5</v>
      </c>
    </row>
    <row r="8" spans="1:13" x14ac:dyDescent="0.25">
      <c r="A8" s="7">
        <v>3639</v>
      </c>
      <c r="B8" s="8" t="s">
        <v>36</v>
      </c>
      <c r="C8" s="7">
        <v>5331</v>
      </c>
      <c r="D8" s="19" t="s">
        <v>424</v>
      </c>
      <c r="E8" s="7">
        <v>363919</v>
      </c>
      <c r="F8" s="26" t="s">
        <v>489</v>
      </c>
      <c r="G8" s="7"/>
      <c r="H8" s="9">
        <v>50</v>
      </c>
      <c r="I8" s="9">
        <v>50</v>
      </c>
      <c r="J8" s="10">
        <v>50</v>
      </c>
      <c r="K8" t="str">
        <f t="shared" si="0"/>
        <v>5</v>
      </c>
      <c r="M8" s="27"/>
    </row>
    <row r="9" spans="1:13" x14ac:dyDescent="0.25">
      <c r="A9" s="7">
        <v>3639</v>
      </c>
      <c r="B9" s="8" t="s">
        <v>36</v>
      </c>
      <c r="C9" s="7">
        <v>5331</v>
      </c>
      <c r="D9" s="19" t="s">
        <v>424</v>
      </c>
      <c r="E9" s="7">
        <v>363993</v>
      </c>
      <c r="F9" s="28" t="s">
        <v>491</v>
      </c>
      <c r="G9" s="7"/>
      <c r="H9" s="9">
        <v>600</v>
      </c>
      <c r="I9" s="9">
        <v>600</v>
      </c>
      <c r="J9" s="10">
        <v>600</v>
      </c>
      <c r="K9" t="str">
        <f t="shared" si="0"/>
        <v>5</v>
      </c>
      <c r="L9" s="27"/>
    </row>
    <row r="10" spans="1:13" x14ac:dyDescent="0.25">
      <c r="A10" s="7">
        <v>3639</v>
      </c>
      <c r="B10" s="8" t="s">
        <v>36</v>
      </c>
      <c r="C10" s="7">
        <v>5331</v>
      </c>
      <c r="D10" s="19" t="s">
        <v>424</v>
      </c>
      <c r="E10" s="7">
        <v>363998</v>
      </c>
      <c r="F10" s="28" t="s">
        <v>486</v>
      </c>
      <c r="G10" s="7"/>
      <c r="H10" s="9">
        <v>250</v>
      </c>
      <c r="I10" s="9">
        <v>250</v>
      </c>
      <c r="J10" s="10"/>
      <c r="K10" t="str">
        <f t="shared" si="0"/>
        <v>5</v>
      </c>
    </row>
    <row r="11" spans="1:13" x14ac:dyDescent="0.25">
      <c r="A11" s="7">
        <v>3639</v>
      </c>
      <c r="B11" s="8" t="s">
        <v>36</v>
      </c>
      <c r="C11" s="7">
        <v>6351</v>
      </c>
      <c r="D11" s="19" t="s">
        <v>425</v>
      </c>
      <c r="E11" s="53">
        <v>363914</v>
      </c>
      <c r="F11" s="64" t="s">
        <v>633</v>
      </c>
      <c r="G11" s="7"/>
      <c r="H11" s="9"/>
      <c r="I11" s="9"/>
      <c r="J11" s="57">
        <v>1887.5</v>
      </c>
      <c r="K11" t="str">
        <f t="shared" si="0"/>
        <v>6</v>
      </c>
    </row>
    <row r="12" spans="1:13" x14ac:dyDescent="0.25">
      <c r="A12" s="7">
        <v>3639</v>
      </c>
      <c r="B12" s="8" t="s">
        <v>36</v>
      </c>
      <c r="C12" s="7">
        <v>6351</v>
      </c>
      <c r="D12" s="19" t="s">
        <v>425</v>
      </c>
      <c r="E12" s="7">
        <v>36391</v>
      </c>
      <c r="F12" s="28" t="s">
        <v>490</v>
      </c>
      <c r="G12" s="7"/>
      <c r="H12" s="9">
        <v>500</v>
      </c>
      <c r="I12" s="9">
        <v>500</v>
      </c>
      <c r="J12" s="10"/>
      <c r="K12" t="str">
        <f t="shared" si="0"/>
        <v>6</v>
      </c>
    </row>
    <row r="13" spans="1:13" x14ac:dyDescent="0.25">
      <c r="A13" s="7">
        <v>3639</v>
      </c>
      <c r="B13" s="8" t="s">
        <v>36</v>
      </c>
      <c r="C13" s="7">
        <v>6351</v>
      </c>
      <c r="D13" s="19" t="s">
        <v>425</v>
      </c>
      <c r="E13" s="7">
        <v>363911</v>
      </c>
      <c r="F13" s="26" t="s">
        <v>527</v>
      </c>
      <c r="G13" s="7"/>
      <c r="H13" s="9">
        <v>0</v>
      </c>
      <c r="I13" s="9">
        <v>1498</v>
      </c>
      <c r="J13" s="10"/>
      <c r="K13" t="str">
        <f t="shared" si="0"/>
        <v>6</v>
      </c>
      <c r="L13" s="27"/>
    </row>
    <row r="14" spans="1:13" x14ac:dyDescent="0.25">
      <c r="A14" s="33" t="s">
        <v>321</v>
      </c>
      <c r="B14" s="34"/>
      <c r="C14" s="33"/>
      <c r="D14" s="34"/>
      <c r="E14" s="33"/>
      <c r="F14" s="34"/>
      <c r="G14" s="33"/>
      <c r="H14" s="35">
        <f>SUM(H4:H13)</f>
        <v>21515</v>
      </c>
      <c r="I14" s="35">
        <f t="shared" ref="I14:J14" si="1">SUM(I4:I13)</f>
        <v>23013</v>
      </c>
      <c r="J14" s="35">
        <f t="shared" si="1"/>
        <v>24029.5</v>
      </c>
      <c r="K14" t="str">
        <f t="shared" si="0"/>
        <v/>
      </c>
      <c r="L14" s="27">
        <f>SUM(J4:J13)</f>
        <v>24029.5</v>
      </c>
    </row>
    <row r="15" spans="1:13" x14ac:dyDescent="0.25">
      <c r="A15" s="11" t="s">
        <v>335</v>
      </c>
      <c r="B15" s="12"/>
      <c r="C15" s="11"/>
      <c r="D15" s="12"/>
      <c r="E15" s="11"/>
      <c r="F15" s="12"/>
      <c r="G15" s="11"/>
      <c r="H15" s="13">
        <f>SUM(H14)</f>
        <v>21515</v>
      </c>
      <c r="I15" s="13">
        <f t="shared" ref="I15:J15" si="2">SUM(I14)</f>
        <v>23013</v>
      </c>
      <c r="J15" s="13">
        <f t="shared" si="2"/>
        <v>24029.5</v>
      </c>
      <c r="K15" t="str">
        <f t="shared" si="0"/>
        <v/>
      </c>
    </row>
    <row r="16" spans="1:13" x14ac:dyDescent="0.25">
      <c r="A16" s="11" t="s">
        <v>336</v>
      </c>
      <c r="B16" s="12"/>
      <c r="C16" s="11"/>
      <c r="D16" s="12"/>
      <c r="E16" s="11"/>
      <c r="F16" s="12"/>
      <c r="G16" s="11"/>
      <c r="H16" s="13">
        <f>0-H15</f>
        <v>-21515</v>
      </c>
      <c r="I16" s="13">
        <f t="shared" ref="I16:J16" si="3">0-I15</f>
        <v>-23013</v>
      </c>
      <c r="J16" s="13">
        <f t="shared" si="3"/>
        <v>-24029.5</v>
      </c>
      <c r="K16" t="str">
        <f t="shared" si="0"/>
        <v/>
      </c>
    </row>
    <row r="17" spans="1:12" s="15" customFormat="1" ht="15.6" customHeight="1" x14ac:dyDescent="0.25">
      <c r="A17" s="93" t="s">
        <v>44</v>
      </c>
      <c r="B17" s="93"/>
      <c r="C17" s="93"/>
      <c r="D17" s="93"/>
      <c r="E17" s="93"/>
      <c r="F17" s="93"/>
      <c r="G17" s="93"/>
      <c r="H17" s="93"/>
      <c r="I17" s="93"/>
      <c r="J17" s="94"/>
      <c r="K17" t="str">
        <f t="shared" si="0"/>
        <v/>
      </c>
    </row>
    <row r="18" spans="1:12" x14ac:dyDescent="0.25">
      <c r="A18" s="7"/>
      <c r="B18" s="8"/>
      <c r="C18" s="7">
        <v>4122</v>
      </c>
      <c r="D18" s="8" t="s">
        <v>39</v>
      </c>
      <c r="E18" s="7">
        <v>16020</v>
      </c>
      <c r="F18" s="26" t="s">
        <v>528</v>
      </c>
      <c r="G18" s="7">
        <v>214</v>
      </c>
      <c r="H18" s="9">
        <v>0</v>
      </c>
      <c r="I18" s="9">
        <v>50</v>
      </c>
      <c r="J18" s="10"/>
      <c r="K18" t="str">
        <f t="shared" si="0"/>
        <v>4</v>
      </c>
    </row>
    <row r="19" spans="1:12" x14ac:dyDescent="0.25">
      <c r="A19" s="7">
        <v>3315</v>
      </c>
      <c r="B19" s="8" t="s">
        <v>40</v>
      </c>
      <c r="C19" s="7">
        <v>2111</v>
      </c>
      <c r="D19" s="8" t="s">
        <v>440</v>
      </c>
      <c r="E19" s="7">
        <v>1601</v>
      </c>
      <c r="F19" s="26" t="s">
        <v>41</v>
      </c>
      <c r="G19" s="7"/>
      <c r="H19" s="9">
        <v>995</v>
      </c>
      <c r="I19" s="9">
        <v>995</v>
      </c>
      <c r="J19" s="10"/>
      <c r="K19" t="str">
        <f t="shared" si="0"/>
        <v>2</v>
      </c>
    </row>
    <row r="20" spans="1:12" x14ac:dyDescent="0.25">
      <c r="A20" s="33" t="s">
        <v>322</v>
      </c>
      <c r="B20" s="34"/>
      <c r="C20" s="33"/>
      <c r="D20" s="34"/>
      <c r="E20" s="33"/>
      <c r="F20" s="34"/>
      <c r="G20" s="33"/>
      <c r="H20" s="35">
        <f>SUM(H18:H19)</f>
        <v>995</v>
      </c>
      <c r="I20" s="35">
        <f t="shared" ref="I20:J20" si="4">SUM(I18:I19)</f>
        <v>1045</v>
      </c>
      <c r="J20" s="35">
        <f t="shared" si="4"/>
        <v>0</v>
      </c>
      <c r="K20" t="str">
        <f t="shared" si="0"/>
        <v/>
      </c>
    </row>
    <row r="21" spans="1:12" x14ac:dyDescent="0.25">
      <c r="A21" s="7">
        <v>3315</v>
      </c>
      <c r="B21" s="8" t="s">
        <v>40</v>
      </c>
      <c r="C21" s="7">
        <v>5331</v>
      </c>
      <c r="D21" s="19" t="s">
        <v>424</v>
      </c>
      <c r="E21" s="7">
        <v>1601</v>
      </c>
      <c r="F21" s="8" t="s">
        <v>42</v>
      </c>
      <c r="G21" s="7"/>
      <c r="H21" s="9">
        <v>12316.3</v>
      </c>
      <c r="I21" s="9">
        <v>12316.3</v>
      </c>
      <c r="J21" s="10">
        <v>12316.3</v>
      </c>
      <c r="K21" t="str">
        <f t="shared" si="0"/>
        <v>5</v>
      </c>
    </row>
    <row r="22" spans="1:12" ht="14.4" customHeight="1" x14ac:dyDescent="0.25">
      <c r="A22" s="7">
        <v>3315</v>
      </c>
      <c r="B22" s="8" t="s">
        <v>40</v>
      </c>
      <c r="C22" s="7">
        <v>5331</v>
      </c>
      <c r="D22" s="19" t="s">
        <v>424</v>
      </c>
      <c r="E22" s="7">
        <v>16013</v>
      </c>
      <c r="F22" s="8" t="s">
        <v>43</v>
      </c>
      <c r="G22" s="7"/>
      <c r="H22" s="9">
        <v>995</v>
      </c>
      <c r="I22" s="9">
        <v>995</v>
      </c>
      <c r="J22" s="10"/>
      <c r="K22" t="str">
        <f t="shared" si="0"/>
        <v>5</v>
      </c>
    </row>
    <row r="23" spans="1:12" x14ac:dyDescent="0.25">
      <c r="A23" s="7">
        <v>3315</v>
      </c>
      <c r="B23" s="8" t="s">
        <v>40</v>
      </c>
      <c r="C23" s="7">
        <v>5331</v>
      </c>
      <c r="D23" s="19" t="s">
        <v>424</v>
      </c>
      <c r="E23" s="7">
        <v>33191</v>
      </c>
      <c r="F23" s="28" t="s">
        <v>492</v>
      </c>
      <c r="G23" s="7"/>
      <c r="H23" s="9">
        <v>250</v>
      </c>
      <c r="I23" s="9">
        <v>250</v>
      </c>
      <c r="J23" s="10">
        <v>250</v>
      </c>
      <c r="K23" t="str">
        <f t="shared" si="0"/>
        <v>5</v>
      </c>
    </row>
    <row r="24" spans="1:12" x14ac:dyDescent="0.25">
      <c r="A24" s="7">
        <v>3315</v>
      </c>
      <c r="B24" s="8" t="s">
        <v>40</v>
      </c>
      <c r="C24" s="7">
        <v>5331</v>
      </c>
      <c r="D24" s="19" t="s">
        <v>424</v>
      </c>
      <c r="E24" s="7">
        <v>33192</v>
      </c>
      <c r="F24" s="28" t="s">
        <v>493</v>
      </c>
      <c r="G24" s="7"/>
      <c r="H24" s="9">
        <v>70</v>
      </c>
      <c r="I24" s="9">
        <v>70</v>
      </c>
      <c r="J24" s="10">
        <v>70</v>
      </c>
      <c r="K24" t="str">
        <f t="shared" si="0"/>
        <v>5</v>
      </c>
    </row>
    <row r="25" spans="1:12" x14ac:dyDescent="0.25">
      <c r="A25" s="7">
        <v>3315</v>
      </c>
      <c r="B25" s="8" t="s">
        <v>40</v>
      </c>
      <c r="C25" s="7">
        <v>5331</v>
      </c>
      <c r="D25" s="19" t="s">
        <v>424</v>
      </c>
      <c r="E25" s="7">
        <v>33991</v>
      </c>
      <c r="F25" s="28" t="s">
        <v>529</v>
      </c>
      <c r="G25" s="7"/>
      <c r="H25" s="9">
        <v>250</v>
      </c>
      <c r="I25" s="9">
        <v>250</v>
      </c>
      <c r="J25" s="10">
        <v>250</v>
      </c>
      <c r="K25" t="str">
        <f t="shared" ref="K25:K47" si="5">LEFT(C25,1)</f>
        <v>5</v>
      </c>
    </row>
    <row r="26" spans="1:12" x14ac:dyDescent="0.25">
      <c r="A26" s="7">
        <v>3315</v>
      </c>
      <c r="B26" s="8" t="s">
        <v>40</v>
      </c>
      <c r="C26" s="7">
        <v>5336</v>
      </c>
      <c r="D26" s="19" t="s">
        <v>530</v>
      </c>
      <c r="E26" s="7">
        <v>16020</v>
      </c>
      <c r="F26" s="26" t="s">
        <v>531</v>
      </c>
      <c r="G26" s="7">
        <v>214</v>
      </c>
      <c r="H26" s="9">
        <v>0</v>
      </c>
      <c r="I26" s="9">
        <v>50</v>
      </c>
      <c r="J26" s="10"/>
      <c r="K26" t="str">
        <f t="shared" si="5"/>
        <v>5</v>
      </c>
    </row>
    <row r="27" spans="1:12" x14ac:dyDescent="0.25">
      <c r="A27" s="7">
        <v>3315</v>
      </c>
      <c r="B27" s="8" t="s">
        <v>40</v>
      </c>
      <c r="C27" s="7">
        <v>6351</v>
      </c>
      <c r="D27" s="19" t="s">
        <v>425</v>
      </c>
      <c r="E27" s="7">
        <v>16014</v>
      </c>
      <c r="F27" s="26" t="s">
        <v>494</v>
      </c>
      <c r="G27" s="7"/>
      <c r="H27" s="9">
        <v>200</v>
      </c>
      <c r="I27" s="9">
        <v>200</v>
      </c>
      <c r="J27" s="57">
        <v>200</v>
      </c>
      <c r="K27" t="str">
        <f t="shared" si="5"/>
        <v>6</v>
      </c>
      <c r="L27" s="27"/>
    </row>
    <row r="28" spans="1:12" x14ac:dyDescent="0.25">
      <c r="A28" s="33" t="s">
        <v>323</v>
      </c>
      <c r="B28" s="34"/>
      <c r="C28" s="33"/>
      <c r="D28" s="34"/>
      <c r="E28" s="33"/>
      <c r="F28" s="34"/>
      <c r="G28" s="33"/>
      <c r="H28" s="35">
        <f>SUM(H21:H27)</f>
        <v>14081.3</v>
      </c>
      <c r="I28" s="35">
        <f t="shared" ref="I28:J28" si="6">SUM(I21:I27)</f>
        <v>14131.3</v>
      </c>
      <c r="J28" s="35">
        <f t="shared" si="6"/>
        <v>13086.3</v>
      </c>
      <c r="K28" t="str">
        <f t="shared" si="5"/>
        <v/>
      </c>
      <c r="L28" s="27">
        <f>SUM(J21:J27)</f>
        <v>13086.3</v>
      </c>
    </row>
    <row r="29" spans="1:12" x14ac:dyDescent="0.25">
      <c r="A29" s="11" t="s">
        <v>337</v>
      </c>
      <c r="B29" s="12"/>
      <c r="C29" s="11"/>
      <c r="D29" s="12"/>
      <c r="E29" s="11"/>
      <c r="F29" s="12"/>
      <c r="G29" s="11"/>
      <c r="H29" s="13">
        <f>SUM(H20)</f>
        <v>995</v>
      </c>
      <c r="I29" s="13">
        <f t="shared" ref="I29:J29" si="7">SUM(I20)</f>
        <v>1045</v>
      </c>
      <c r="J29" s="13">
        <f t="shared" si="7"/>
        <v>0</v>
      </c>
      <c r="K29" t="str">
        <f t="shared" si="5"/>
        <v/>
      </c>
    </row>
    <row r="30" spans="1:12" x14ac:dyDescent="0.25">
      <c r="A30" s="11" t="s">
        <v>338</v>
      </c>
      <c r="B30" s="12"/>
      <c r="C30" s="11"/>
      <c r="D30" s="12"/>
      <c r="E30" s="11"/>
      <c r="F30" s="12"/>
      <c r="G30" s="11"/>
      <c r="H30" s="13">
        <f>SUM(H28)</f>
        <v>14081.3</v>
      </c>
      <c r="I30" s="13">
        <f t="shared" ref="I30:J30" si="8">SUM(I28)</f>
        <v>14131.3</v>
      </c>
      <c r="J30" s="13">
        <f t="shared" si="8"/>
        <v>13086.3</v>
      </c>
      <c r="K30" t="str">
        <f t="shared" si="5"/>
        <v/>
      </c>
    </row>
    <row r="31" spans="1:12" x14ac:dyDescent="0.25">
      <c r="A31" s="11" t="s">
        <v>339</v>
      </c>
      <c r="B31" s="12"/>
      <c r="C31" s="11"/>
      <c r="D31" s="12"/>
      <c r="E31" s="11"/>
      <c r="F31" s="12"/>
      <c r="G31" s="11"/>
      <c r="H31" s="13">
        <f>H29-H30</f>
        <v>-13086.3</v>
      </c>
      <c r="I31" s="13">
        <f t="shared" ref="I31:J31" si="9">I29-I30</f>
        <v>-13086.3</v>
      </c>
      <c r="J31" s="13">
        <f t="shared" si="9"/>
        <v>-13086.3</v>
      </c>
      <c r="K31" s="58"/>
    </row>
    <row r="32" spans="1:12" s="15" customFormat="1" ht="15.6" customHeight="1" x14ac:dyDescent="0.25">
      <c r="A32" s="93" t="s">
        <v>55</v>
      </c>
      <c r="B32" s="93"/>
      <c r="C32" s="93"/>
      <c r="D32" s="93"/>
      <c r="E32" s="93"/>
      <c r="F32" s="93"/>
      <c r="G32" s="93"/>
      <c r="H32" s="93"/>
      <c r="I32" s="93"/>
      <c r="J32" s="94"/>
      <c r="K32" t="str">
        <f t="shared" si="5"/>
        <v/>
      </c>
    </row>
    <row r="33" spans="1:12" x14ac:dyDescent="0.25">
      <c r="A33" s="7"/>
      <c r="B33" s="8"/>
      <c r="C33" s="7">
        <v>4116</v>
      </c>
      <c r="D33" s="8" t="s">
        <v>414</v>
      </c>
      <c r="E33" s="7">
        <v>14065</v>
      </c>
      <c r="F33" s="8" t="s">
        <v>532</v>
      </c>
      <c r="G33" s="7">
        <v>33063</v>
      </c>
      <c r="H33" s="9">
        <v>0</v>
      </c>
      <c r="I33" s="9">
        <v>2165.6999999999998</v>
      </c>
      <c r="J33" s="10"/>
      <c r="K33" t="str">
        <f t="shared" si="5"/>
        <v>4</v>
      </c>
    </row>
    <row r="34" spans="1:12" x14ac:dyDescent="0.25">
      <c r="A34" s="7">
        <v>3111</v>
      </c>
      <c r="B34" s="8" t="s">
        <v>45</v>
      </c>
      <c r="C34" s="7">
        <v>2322</v>
      </c>
      <c r="D34" s="8" t="s">
        <v>85</v>
      </c>
      <c r="E34" s="7">
        <v>14013</v>
      </c>
      <c r="F34" s="8" t="s">
        <v>533</v>
      </c>
      <c r="G34" s="7"/>
      <c r="H34" s="9">
        <v>0</v>
      </c>
      <c r="I34" s="9">
        <v>34.5</v>
      </c>
      <c r="J34" s="10"/>
      <c r="K34" t="str">
        <f t="shared" si="5"/>
        <v>2</v>
      </c>
    </row>
    <row r="35" spans="1:12" x14ac:dyDescent="0.25">
      <c r="A35" s="7">
        <v>3113</v>
      </c>
      <c r="B35" s="8" t="s">
        <v>47</v>
      </c>
      <c r="C35" s="7">
        <v>2122</v>
      </c>
      <c r="D35" s="8" t="s">
        <v>534</v>
      </c>
      <c r="E35" s="7">
        <v>1405</v>
      </c>
      <c r="F35" s="8" t="s">
        <v>535</v>
      </c>
      <c r="G35" s="7"/>
      <c r="H35" s="9">
        <v>0</v>
      </c>
      <c r="I35" s="9">
        <v>1000</v>
      </c>
      <c r="J35" s="10"/>
      <c r="K35" t="str">
        <f t="shared" si="5"/>
        <v>2</v>
      </c>
    </row>
    <row r="36" spans="1:12" x14ac:dyDescent="0.25">
      <c r="A36" s="7">
        <v>3113</v>
      </c>
      <c r="B36" s="8" t="s">
        <v>47</v>
      </c>
      <c r="C36" s="7">
        <v>2122</v>
      </c>
      <c r="D36" s="8" t="s">
        <v>534</v>
      </c>
      <c r="E36" s="7">
        <v>1406</v>
      </c>
      <c r="F36" s="60" t="s">
        <v>649</v>
      </c>
      <c r="G36" s="7"/>
      <c r="H36" s="9">
        <v>0</v>
      </c>
      <c r="I36" s="9">
        <v>640</v>
      </c>
      <c r="J36" s="10"/>
      <c r="K36" t="str">
        <f t="shared" si="5"/>
        <v>2</v>
      </c>
    </row>
    <row r="37" spans="1:12" x14ac:dyDescent="0.25">
      <c r="A37" s="33" t="s">
        <v>324</v>
      </c>
      <c r="B37" s="34"/>
      <c r="C37" s="33"/>
      <c r="D37" s="34"/>
      <c r="E37" s="33"/>
      <c r="F37" s="34"/>
      <c r="G37" s="33"/>
      <c r="H37" s="35">
        <f>SUM(H33:H36)</f>
        <v>0</v>
      </c>
      <c r="I37" s="35">
        <f t="shared" ref="I37:J37" si="10">SUM(I33:I36)</f>
        <v>3840.2</v>
      </c>
      <c r="J37" s="35">
        <f t="shared" si="10"/>
        <v>0</v>
      </c>
    </row>
    <row r="38" spans="1:12" x14ac:dyDescent="0.25">
      <c r="A38" s="7">
        <v>3111</v>
      </c>
      <c r="B38" s="8" t="s">
        <v>45</v>
      </c>
      <c r="C38" s="7">
        <v>5331</v>
      </c>
      <c r="D38" s="19" t="s">
        <v>424</v>
      </c>
      <c r="E38" s="7">
        <v>1401</v>
      </c>
      <c r="F38" s="8" t="s">
        <v>46</v>
      </c>
      <c r="G38" s="7"/>
      <c r="H38" s="9">
        <v>1348</v>
      </c>
      <c r="I38" s="9">
        <v>1348</v>
      </c>
      <c r="J38" s="10">
        <v>1348</v>
      </c>
      <c r="K38" t="str">
        <f t="shared" si="5"/>
        <v>5</v>
      </c>
    </row>
    <row r="39" spans="1:12" x14ac:dyDescent="0.25">
      <c r="A39" s="7">
        <v>3111</v>
      </c>
      <c r="B39" s="8" t="s">
        <v>45</v>
      </c>
      <c r="C39" s="7">
        <v>5331</v>
      </c>
      <c r="D39" s="19" t="s">
        <v>424</v>
      </c>
      <c r="E39" s="7">
        <v>14013</v>
      </c>
      <c r="F39" s="8" t="s">
        <v>536</v>
      </c>
      <c r="G39" s="7"/>
      <c r="H39" s="9">
        <v>0</v>
      </c>
      <c r="I39" s="9">
        <v>34.5</v>
      </c>
      <c r="J39" s="10"/>
      <c r="K39" t="str">
        <f t="shared" si="5"/>
        <v>5</v>
      </c>
    </row>
    <row r="40" spans="1:12" x14ac:dyDescent="0.25">
      <c r="A40" s="7">
        <v>3111</v>
      </c>
      <c r="B40" s="8" t="s">
        <v>45</v>
      </c>
      <c r="C40" s="7">
        <v>5331</v>
      </c>
      <c r="D40" s="19" t="s">
        <v>424</v>
      </c>
      <c r="E40" s="7">
        <v>14014</v>
      </c>
      <c r="F40" s="8" t="s">
        <v>537</v>
      </c>
      <c r="G40" s="7"/>
      <c r="H40" s="9">
        <v>0</v>
      </c>
      <c r="I40" s="9">
        <v>95</v>
      </c>
      <c r="J40" s="10"/>
      <c r="K40" t="str">
        <f t="shared" si="5"/>
        <v>5</v>
      </c>
    </row>
    <row r="41" spans="1:12" x14ac:dyDescent="0.25">
      <c r="A41" s="7">
        <v>3113</v>
      </c>
      <c r="B41" s="8" t="s">
        <v>47</v>
      </c>
      <c r="C41" s="7">
        <v>5331</v>
      </c>
      <c r="D41" s="19" t="s">
        <v>424</v>
      </c>
      <c r="E41" s="7">
        <v>1405</v>
      </c>
      <c r="F41" s="8" t="s">
        <v>48</v>
      </c>
      <c r="G41" s="7"/>
      <c r="H41" s="9">
        <v>2641</v>
      </c>
      <c r="I41" s="9">
        <v>2641</v>
      </c>
      <c r="J41" s="10">
        <v>2641</v>
      </c>
      <c r="K41" t="str">
        <f t="shared" si="5"/>
        <v>5</v>
      </c>
      <c r="L41" s="27"/>
    </row>
    <row r="42" spans="1:12" x14ac:dyDescent="0.25">
      <c r="A42" s="7">
        <v>3113</v>
      </c>
      <c r="B42" s="8" t="s">
        <v>47</v>
      </c>
      <c r="C42" s="7">
        <v>5331</v>
      </c>
      <c r="D42" s="19" t="s">
        <v>424</v>
      </c>
      <c r="E42" s="7">
        <v>1406</v>
      </c>
      <c r="F42" s="8" t="s">
        <v>49</v>
      </c>
      <c r="G42" s="7"/>
      <c r="H42" s="9">
        <v>3315</v>
      </c>
      <c r="I42" s="9">
        <v>3315</v>
      </c>
      <c r="J42" s="10">
        <v>3315</v>
      </c>
      <c r="K42" t="str">
        <f t="shared" si="5"/>
        <v>5</v>
      </c>
    </row>
    <row r="43" spans="1:12" x14ac:dyDescent="0.25">
      <c r="A43" s="7">
        <v>3113</v>
      </c>
      <c r="B43" s="8" t="s">
        <v>47</v>
      </c>
      <c r="C43" s="7">
        <v>5331</v>
      </c>
      <c r="D43" s="19" t="s">
        <v>424</v>
      </c>
      <c r="E43" s="7">
        <v>14061</v>
      </c>
      <c r="F43" s="28" t="s">
        <v>50</v>
      </c>
      <c r="G43" s="7"/>
      <c r="H43" s="9">
        <v>310</v>
      </c>
      <c r="I43" s="9">
        <v>310</v>
      </c>
      <c r="J43" s="10">
        <v>460</v>
      </c>
      <c r="K43" t="str">
        <f t="shared" si="5"/>
        <v>5</v>
      </c>
    </row>
    <row r="44" spans="1:12" x14ac:dyDescent="0.25">
      <c r="A44" s="7">
        <v>3113</v>
      </c>
      <c r="B44" s="8" t="s">
        <v>47</v>
      </c>
      <c r="C44" s="7">
        <v>5331</v>
      </c>
      <c r="D44" s="19" t="s">
        <v>424</v>
      </c>
      <c r="E44" s="7">
        <v>14062</v>
      </c>
      <c r="F44" s="28" t="s">
        <v>51</v>
      </c>
      <c r="G44" s="7"/>
      <c r="H44" s="9">
        <v>150</v>
      </c>
      <c r="I44" s="9">
        <v>150</v>
      </c>
      <c r="J44" s="10"/>
      <c r="K44" t="str">
        <f t="shared" si="5"/>
        <v>5</v>
      </c>
    </row>
    <row r="45" spans="1:12" x14ac:dyDescent="0.25">
      <c r="A45" s="7">
        <v>3113</v>
      </c>
      <c r="B45" s="8" t="s">
        <v>47</v>
      </c>
      <c r="C45" s="7">
        <v>5336</v>
      </c>
      <c r="D45" s="19" t="s">
        <v>530</v>
      </c>
      <c r="E45" s="7">
        <v>14065</v>
      </c>
      <c r="F45" s="28" t="s">
        <v>538</v>
      </c>
      <c r="G45" s="7">
        <v>33063</v>
      </c>
      <c r="H45" s="9">
        <v>0</v>
      </c>
      <c r="I45" s="9">
        <v>2165.6999999999998</v>
      </c>
      <c r="J45" s="10"/>
      <c r="K45" t="str">
        <f t="shared" si="5"/>
        <v>5</v>
      </c>
    </row>
    <row r="46" spans="1:12" x14ac:dyDescent="0.25">
      <c r="A46" s="7">
        <v>3141</v>
      </c>
      <c r="B46" s="8" t="s">
        <v>52</v>
      </c>
      <c r="C46" s="7">
        <v>5331</v>
      </c>
      <c r="D46" s="19" t="s">
        <v>424</v>
      </c>
      <c r="E46" s="7">
        <v>1406</v>
      </c>
      <c r="F46" s="28" t="s">
        <v>495</v>
      </c>
      <c r="G46" s="7"/>
      <c r="H46" s="9">
        <v>1395</v>
      </c>
      <c r="I46" s="9">
        <v>1395</v>
      </c>
      <c r="J46" s="10">
        <v>1395</v>
      </c>
      <c r="K46" t="str">
        <f t="shared" si="5"/>
        <v>5</v>
      </c>
      <c r="L46" s="27"/>
    </row>
    <row r="47" spans="1:12" x14ac:dyDescent="0.25">
      <c r="A47" s="7">
        <v>3231</v>
      </c>
      <c r="B47" s="8" t="s">
        <v>53</v>
      </c>
      <c r="C47" s="7">
        <v>5331</v>
      </c>
      <c r="D47" s="19" t="s">
        <v>424</v>
      </c>
      <c r="E47" s="7">
        <v>1407</v>
      </c>
      <c r="F47" s="28" t="s">
        <v>54</v>
      </c>
      <c r="G47" s="7"/>
      <c r="H47" s="9">
        <v>300</v>
      </c>
      <c r="I47" s="9">
        <v>300</v>
      </c>
      <c r="J47" s="10">
        <v>300</v>
      </c>
      <c r="K47" t="str">
        <f t="shared" si="5"/>
        <v>5</v>
      </c>
    </row>
    <row r="48" spans="1:12" s="15" customFormat="1" ht="15.6" customHeight="1" x14ac:dyDescent="0.25">
      <c r="A48" s="33" t="s">
        <v>325</v>
      </c>
      <c r="B48" s="34"/>
      <c r="C48" s="33"/>
      <c r="D48" s="34"/>
      <c r="E48" s="33"/>
      <c r="F48" s="34"/>
      <c r="G48" s="33"/>
      <c r="H48" s="35">
        <f>SUM(H38:H47)</f>
        <v>9459</v>
      </c>
      <c r="I48" s="35">
        <f t="shared" ref="I48:J48" si="11">SUM(I38:I47)</f>
        <v>11754.2</v>
      </c>
      <c r="J48" s="35">
        <f t="shared" si="11"/>
        <v>9459</v>
      </c>
      <c r="K48" t="str">
        <f t="shared" ref="K48:K52" si="12">LEFT(C52,1)</f>
        <v/>
      </c>
      <c r="L48" s="68"/>
    </row>
    <row r="49" spans="1:14" x14ac:dyDescent="0.25">
      <c r="A49" s="11" t="s">
        <v>340</v>
      </c>
      <c r="B49" s="12"/>
      <c r="C49" s="11"/>
      <c r="D49" s="12"/>
      <c r="E49" s="11"/>
      <c r="F49" s="12"/>
      <c r="G49" s="11"/>
      <c r="H49" s="13">
        <f>H37</f>
        <v>0</v>
      </c>
      <c r="I49" s="13">
        <f t="shared" ref="I49:J49" si="13">I37</f>
        <v>3840.2</v>
      </c>
      <c r="J49" s="13">
        <f t="shared" si="13"/>
        <v>0</v>
      </c>
    </row>
    <row r="50" spans="1:14" x14ac:dyDescent="0.25">
      <c r="A50" s="11" t="s">
        <v>341</v>
      </c>
      <c r="B50" s="12"/>
      <c r="C50" s="11"/>
      <c r="D50" s="12"/>
      <c r="E50" s="11"/>
      <c r="F50" s="12"/>
      <c r="G50" s="11"/>
      <c r="H50" s="13">
        <f>SUM(H48)</f>
        <v>9459</v>
      </c>
      <c r="I50" s="13">
        <f t="shared" ref="I50:J50" si="14">SUM(I48)</f>
        <v>11754.2</v>
      </c>
      <c r="J50" s="13">
        <f t="shared" si="14"/>
        <v>9459</v>
      </c>
      <c r="K50" t="str">
        <f t="shared" si="12"/>
        <v/>
      </c>
    </row>
    <row r="51" spans="1:14" x14ac:dyDescent="0.25">
      <c r="A51" s="11" t="s">
        <v>342</v>
      </c>
      <c r="B51" s="12"/>
      <c r="C51" s="11"/>
      <c r="D51" s="12"/>
      <c r="E51" s="11"/>
      <c r="F51" s="12"/>
      <c r="G51" s="11"/>
      <c r="H51" s="13">
        <f>H49-H50</f>
        <v>-9459</v>
      </c>
      <c r="I51" s="13">
        <f t="shared" ref="I51:J51" si="15">I49-I50</f>
        <v>-7914.0000000000009</v>
      </c>
      <c r="J51" s="13">
        <f t="shared" si="15"/>
        <v>-9459</v>
      </c>
      <c r="K51" t="str">
        <f t="shared" si="12"/>
        <v/>
      </c>
    </row>
    <row r="52" spans="1:14" s="15" customFormat="1" ht="15.6" customHeight="1" x14ac:dyDescent="0.25">
      <c r="A52" s="93" t="s">
        <v>56</v>
      </c>
      <c r="B52" s="93"/>
      <c r="C52" s="93"/>
      <c r="D52" s="93"/>
      <c r="E52" s="93"/>
      <c r="F52" s="93"/>
      <c r="G52" s="93"/>
      <c r="H52" s="93"/>
      <c r="I52" s="93"/>
      <c r="J52" s="94"/>
      <c r="K52" t="str">
        <f t="shared" si="12"/>
        <v/>
      </c>
    </row>
    <row r="53" spans="1:14" x14ac:dyDescent="0.25">
      <c r="A53" s="7"/>
      <c r="B53" s="8"/>
      <c r="C53" s="7">
        <v>4112</v>
      </c>
      <c r="D53" s="19" t="s">
        <v>426</v>
      </c>
      <c r="E53" s="7"/>
      <c r="F53" s="28" t="s">
        <v>496</v>
      </c>
      <c r="G53" s="7"/>
      <c r="H53" s="9">
        <v>21665</v>
      </c>
      <c r="I53" s="9">
        <v>22811.3</v>
      </c>
      <c r="J53" s="10">
        <v>24152.6</v>
      </c>
      <c r="K53" s="36" t="str">
        <f t="shared" ref="K53" si="16">LEFT(C53,1)</f>
        <v>4</v>
      </c>
      <c r="L53" s="36"/>
      <c r="M53" s="36"/>
      <c r="N53" s="36"/>
    </row>
    <row r="54" spans="1:14" x14ac:dyDescent="0.25">
      <c r="A54" s="33" t="s">
        <v>326</v>
      </c>
      <c r="B54" s="34"/>
      <c r="C54" s="33"/>
      <c r="D54" s="34"/>
      <c r="E54" s="33"/>
      <c r="F54" s="34"/>
      <c r="G54" s="33"/>
      <c r="H54" s="35">
        <f>SUM(H53)</f>
        <v>21665</v>
      </c>
      <c r="I54" s="35">
        <f t="shared" ref="I54:J54" si="17">SUM(I53)</f>
        <v>22811.3</v>
      </c>
      <c r="J54" s="35">
        <f t="shared" si="17"/>
        <v>24152.6</v>
      </c>
    </row>
    <row r="55" spans="1:14" x14ac:dyDescent="0.25">
      <c r="A55" s="11" t="s">
        <v>347</v>
      </c>
      <c r="B55" s="12"/>
      <c r="C55" s="11"/>
      <c r="D55" s="12"/>
      <c r="E55" s="11"/>
      <c r="F55" s="12"/>
      <c r="G55" s="11"/>
      <c r="H55" s="13">
        <f>H54</f>
        <v>21665</v>
      </c>
      <c r="I55" s="13">
        <f t="shared" ref="I55:J55" si="18">I54</f>
        <v>22811.3</v>
      </c>
      <c r="J55" s="13">
        <f t="shared" si="18"/>
        <v>24152.6</v>
      </c>
    </row>
    <row r="56" spans="1:14" ht="15.6" x14ac:dyDescent="0.25">
      <c r="A56" s="93" t="s">
        <v>67</v>
      </c>
      <c r="B56" s="93"/>
      <c r="C56" s="93"/>
      <c r="D56" s="93"/>
      <c r="E56" s="93"/>
      <c r="F56" s="93"/>
      <c r="G56" s="93"/>
      <c r="H56" s="93"/>
      <c r="I56" s="93"/>
      <c r="J56" s="94"/>
    </row>
    <row r="57" spans="1:14" x14ac:dyDescent="0.25">
      <c r="A57" s="7"/>
      <c r="B57" s="8"/>
      <c r="C57" s="7">
        <v>8113</v>
      </c>
      <c r="D57" s="8" t="s">
        <v>57</v>
      </c>
      <c r="E57" s="7"/>
      <c r="F57" s="8" t="s">
        <v>497</v>
      </c>
      <c r="G57" s="7"/>
      <c r="H57" s="9">
        <v>53600</v>
      </c>
      <c r="I57" s="9">
        <v>53600</v>
      </c>
      <c r="J57" s="10">
        <v>30182</v>
      </c>
      <c r="K57" t="str">
        <f t="shared" ref="K57:K69" si="19">LEFT(C57,1)</f>
        <v>8</v>
      </c>
    </row>
    <row r="58" spans="1:14" x14ac:dyDescent="0.25">
      <c r="A58" s="7"/>
      <c r="B58" s="8"/>
      <c r="C58" s="7">
        <v>8114</v>
      </c>
      <c r="D58" s="8" t="s">
        <v>429</v>
      </c>
      <c r="E58" s="7"/>
      <c r="F58" s="8" t="s">
        <v>58</v>
      </c>
      <c r="G58" s="7"/>
      <c r="H58" s="9">
        <v>-48783</v>
      </c>
      <c r="I58" s="9">
        <v>-34857.699999999997</v>
      </c>
      <c r="J58" s="10">
        <v>-30182</v>
      </c>
      <c r="K58" t="str">
        <f t="shared" si="19"/>
        <v>8</v>
      </c>
    </row>
    <row r="59" spans="1:14" x14ac:dyDescent="0.25">
      <c r="A59" s="7"/>
      <c r="B59" s="8"/>
      <c r="C59" s="7">
        <v>8114</v>
      </c>
      <c r="D59" s="8" t="s">
        <v>429</v>
      </c>
      <c r="E59" s="7">
        <v>546</v>
      </c>
      <c r="F59" s="8" t="s">
        <v>539</v>
      </c>
      <c r="G59" s="7"/>
      <c r="H59" s="9">
        <v>0</v>
      </c>
      <c r="I59" s="9">
        <v>-8025.2</v>
      </c>
      <c r="J59" s="10"/>
      <c r="K59" t="str">
        <f t="shared" si="19"/>
        <v>8</v>
      </c>
      <c r="M59" s="27"/>
    </row>
    <row r="60" spans="1:14" x14ac:dyDescent="0.25">
      <c r="A60" s="7"/>
      <c r="B60" s="8"/>
      <c r="C60" s="7">
        <v>8114</v>
      </c>
      <c r="D60" s="8" t="s">
        <v>429</v>
      </c>
      <c r="E60" s="7">
        <v>564</v>
      </c>
      <c r="F60" s="8" t="s">
        <v>540</v>
      </c>
      <c r="G60" s="7"/>
      <c r="H60" s="9">
        <v>0</v>
      </c>
      <c r="I60" s="9">
        <v>-5900.1</v>
      </c>
      <c r="J60" s="10"/>
      <c r="K60" t="str">
        <f t="shared" si="19"/>
        <v>8</v>
      </c>
    </row>
    <row r="61" spans="1:14" x14ac:dyDescent="0.25">
      <c r="A61" s="7"/>
      <c r="B61" s="8"/>
      <c r="C61" s="7">
        <v>8115</v>
      </c>
      <c r="D61" s="8" t="s">
        <v>427</v>
      </c>
      <c r="E61" s="7"/>
      <c r="F61" s="8" t="s">
        <v>59</v>
      </c>
      <c r="G61" s="7"/>
      <c r="H61" s="9">
        <v>-4817</v>
      </c>
      <c r="I61" s="9">
        <v>5960.1</v>
      </c>
      <c r="J61" s="57">
        <v>16364.5</v>
      </c>
      <c r="K61" t="str">
        <f t="shared" si="19"/>
        <v>8</v>
      </c>
    </row>
    <row r="62" spans="1:14" x14ac:dyDescent="0.25">
      <c r="A62" s="7"/>
      <c r="B62" s="8"/>
      <c r="C62" s="7">
        <v>8115</v>
      </c>
      <c r="D62" s="8" t="s">
        <v>427</v>
      </c>
      <c r="E62" s="7"/>
      <c r="F62" s="8" t="s">
        <v>632</v>
      </c>
      <c r="G62" s="7"/>
      <c r="H62" s="9">
        <v>0</v>
      </c>
      <c r="I62" s="9">
        <v>2885.6</v>
      </c>
      <c r="J62" s="10"/>
      <c r="K62" t="str">
        <f t="shared" si="19"/>
        <v>8</v>
      </c>
    </row>
    <row r="63" spans="1:14" x14ac:dyDescent="0.25">
      <c r="A63" s="7"/>
      <c r="B63" s="8"/>
      <c r="C63" s="7">
        <v>8124</v>
      </c>
      <c r="D63" s="8" t="s">
        <v>428</v>
      </c>
      <c r="E63" s="7"/>
      <c r="F63" s="8" t="s">
        <v>60</v>
      </c>
      <c r="G63" s="7"/>
      <c r="H63" s="9">
        <v>-25</v>
      </c>
      <c r="I63" s="9">
        <v>-25</v>
      </c>
      <c r="J63" s="10"/>
      <c r="K63" t="str">
        <f t="shared" si="19"/>
        <v>8</v>
      </c>
    </row>
    <row r="64" spans="1:14" x14ac:dyDescent="0.25">
      <c r="A64" s="7"/>
      <c r="B64" s="8"/>
      <c r="C64" s="7">
        <v>8124</v>
      </c>
      <c r="D64" s="8" t="s">
        <v>428</v>
      </c>
      <c r="E64" s="7">
        <v>126</v>
      </c>
      <c r="F64" s="8" t="s">
        <v>61</v>
      </c>
      <c r="G64" s="7"/>
      <c r="H64" s="9">
        <v>-840</v>
      </c>
      <c r="I64" s="9">
        <v>-840</v>
      </c>
      <c r="J64" s="10">
        <v>-840</v>
      </c>
      <c r="K64" t="str">
        <f t="shared" si="19"/>
        <v>8</v>
      </c>
    </row>
    <row r="65" spans="1:13" x14ac:dyDescent="0.25">
      <c r="A65" s="7"/>
      <c r="B65" s="8"/>
      <c r="C65" s="7">
        <v>8124</v>
      </c>
      <c r="D65" s="8" t="s">
        <v>428</v>
      </c>
      <c r="E65" s="7">
        <v>959</v>
      </c>
      <c r="F65" s="8" t="s">
        <v>62</v>
      </c>
      <c r="G65" s="7"/>
      <c r="H65" s="9">
        <v>-749</v>
      </c>
      <c r="I65" s="9">
        <v>-749</v>
      </c>
      <c r="J65" s="10">
        <v>-771</v>
      </c>
      <c r="K65" t="str">
        <f t="shared" si="19"/>
        <v>8</v>
      </c>
      <c r="L65" s="27"/>
    </row>
    <row r="66" spans="1:13" x14ac:dyDescent="0.25">
      <c r="A66" s="7"/>
      <c r="B66" s="8"/>
      <c r="C66" s="7">
        <v>8124</v>
      </c>
      <c r="D66" s="8" t="s">
        <v>428</v>
      </c>
      <c r="E66" s="7">
        <v>1261</v>
      </c>
      <c r="F66" s="8" t="s">
        <v>63</v>
      </c>
      <c r="G66" s="7"/>
      <c r="H66" s="9">
        <v>-360</v>
      </c>
      <c r="I66" s="9">
        <v>-360</v>
      </c>
      <c r="J66" s="10">
        <v>-360</v>
      </c>
      <c r="K66" t="str">
        <f t="shared" si="19"/>
        <v>8</v>
      </c>
      <c r="M66" s="27"/>
    </row>
    <row r="67" spans="1:13" s="15" customFormat="1" ht="15.6" customHeight="1" x14ac:dyDescent="0.25">
      <c r="A67" s="7"/>
      <c r="B67" s="8"/>
      <c r="C67" s="7">
        <v>8124</v>
      </c>
      <c r="D67" s="8" t="s">
        <v>428</v>
      </c>
      <c r="E67" s="7">
        <v>6121</v>
      </c>
      <c r="F67" s="8" t="s">
        <v>64</v>
      </c>
      <c r="G67" s="7"/>
      <c r="H67" s="9">
        <v>-1070.4000000000001</v>
      </c>
      <c r="I67" s="9">
        <v>-1070.4000000000001</v>
      </c>
      <c r="J67" s="10">
        <v>-1070.4000000000001</v>
      </c>
      <c r="K67" t="str">
        <f t="shared" si="19"/>
        <v>8</v>
      </c>
    </row>
    <row r="68" spans="1:13" x14ac:dyDescent="0.25">
      <c r="A68" s="7"/>
      <c r="B68" s="8"/>
      <c r="C68" s="7">
        <v>8124</v>
      </c>
      <c r="D68" s="8" t="s">
        <v>428</v>
      </c>
      <c r="E68" s="7">
        <v>6201</v>
      </c>
      <c r="F68" s="8" t="s">
        <v>65</v>
      </c>
      <c r="G68" s="7"/>
      <c r="H68" s="9">
        <v>-1159.5999999999999</v>
      </c>
      <c r="I68" s="9">
        <v>-1159.5999999999999</v>
      </c>
      <c r="J68" s="10">
        <v>-1159.5999999999999</v>
      </c>
      <c r="K68" t="str">
        <f t="shared" si="19"/>
        <v>8</v>
      </c>
    </row>
    <row r="69" spans="1:13" x14ac:dyDescent="0.25">
      <c r="A69" s="7"/>
      <c r="B69" s="8"/>
      <c r="C69" s="7">
        <v>8124</v>
      </c>
      <c r="D69" s="8" t="s">
        <v>428</v>
      </c>
      <c r="E69" s="7">
        <v>14011</v>
      </c>
      <c r="F69" s="8" t="s">
        <v>66</v>
      </c>
      <c r="G69" s="7"/>
      <c r="H69" s="9">
        <v>-1068</v>
      </c>
      <c r="I69" s="9">
        <v>-1068</v>
      </c>
      <c r="J69" s="10">
        <v>-1068</v>
      </c>
      <c r="K69" t="str">
        <f t="shared" si="19"/>
        <v>8</v>
      </c>
      <c r="L69" s="27">
        <f>SUM(J64:J69)</f>
        <v>-5269</v>
      </c>
    </row>
    <row r="70" spans="1:13" x14ac:dyDescent="0.25">
      <c r="A70" s="33" t="s">
        <v>328</v>
      </c>
      <c r="B70" s="34"/>
      <c r="C70" s="33"/>
      <c r="D70" s="34"/>
      <c r="E70" s="33"/>
      <c r="F70" s="34"/>
      <c r="G70" s="33"/>
      <c r="H70" s="35">
        <f>SUM(H57:H69)</f>
        <v>-5272</v>
      </c>
      <c r="I70" s="35">
        <f t="shared" ref="I70:J70" si="20">SUM(I57:I69)</f>
        <v>8390.7000000000025</v>
      </c>
      <c r="J70" s="35">
        <f t="shared" si="20"/>
        <v>11095.5</v>
      </c>
      <c r="L70" s="27"/>
    </row>
    <row r="71" spans="1:13" x14ac:dyDescent="0.25">
      <c r="A71" s="11" t="s">
        <v>343</v>
      </c>
      <c r="B71" s="12"/>
      <c r="C71" s="11"/>
      <c r="D71" s="12"/>
      <c r="E71" s="11"/>
      <c r="F71" s="12"/>
      <c r="G71" s="11"/>
      <c r="H71" s="13">
        <f>SUM(H70)</f>
        <v>-5272</v>
      </c>
      <c r="I71" s="13">
        <f t="shared" ref="I71:J71" si="21">SUM(I70)</f>
        <v>8390.7000000000025</v>
      </c>
      <c r="J71" s="13">
        <f t="shared" si="21"/>
        <v>11095.5</v>
      </c>
    </row>
    <row r="72" spans="1:13" ht="15.6" x14ac:dyDescent="0.25">
      <c r="A72" s="91" t="s">
        <v>114</v>
      </c>
      <c r="B72" s="91"/>
      <c r="C72" s="91"/>
      <c r="D72" s="91"/>
      <c r="E72" s="91"/>
      <c r="F72" s="91"/>
      <c r="G72" s="91"/>
      <c r="H72" s="91"/>
      <c r="I72" s="91"/>
      <c r="J72" s="92"/>
    </row>
    <row r="73" spans="1:13" x14ac:dyDescent="0.25">
      <c r="A73" s="7"/>
      <c r="B73" s="8"/>
      <c r="C73" s="7">
        <v>1111</v>
      </c>
      <c r="D73" s="8" t="s">
        <v>430</v>
      </c>
      <c r="E73" s="7"/>
      <c r="F73" s="8" t="s">
        <v>68</v>
      </c>
      <c r="G73" s="7"/>
      <c r="H73" s="9">
        <v>26832</v>
      </c>
      <c r="I73" s="9">
        <v>26832</v>
      </c>
      <c r="J73" s="10">
        <v>28005</v>
      </c>
      <c r="K73" t="str">
        <f t="shared" ref="K73:K107" si="22">LEFT(C73,1)</f>
        <v>1</v>
      </c>
    </row>
    <row r="74" spans="1:13" x14ac:dyDescent="0.25">
      <c r="A74" s="7"/>
      <c r="B74" s="8"/>
      <c r="C74" s="7">
        <v>1112</v>
      </c>
      <c r="D74" s="8" t="s">
        <v>431</v>
      </c>
      <c r="E74" s="7"/>
      <c r="F74" s="8" t="s">
        <v>69</v>
      </c>
      <c r="G74" s="7"/>
      <c r="H74" s="9">
        <v>408</v>
      </c>
      <c r="I74" s="9">
        <v>408</v>
      </c>
      <c r="J74" s="10">
        <v>438</v>
      </c>
      <c r="K74" t="str">
        <f t="shared" si="22"/>
        <v>1</v>
      </c>
    </row>
    <row r="75" spans="1:13" x14ac:dyDescent="0.25">
      <c r="A75" s="7"/>
      <c r="B75" s="8"/>
      <c r="C75" s="7">
        <v>1113</v>
      </c>
      <c r="D75" s="8" t="s">
        <v>432</v>
      </c>
      <c r="E75" s="7"/>
      <c r="F75" s="8" t="s">
        <v>70</v>
      </c>
      <c r="G75" s="7"/>
      <c r="H75" s="9">
        <v>1964</v>
      </c>
      <c r="I75" s="9">
        <v>1964</v>
      </c>
      <c r="J75" s="10">
        <v>2404</v>
      </c>
      <c r="K75" t="str">
        <f t="shared" si="22"/>
        <v>1</v>
      </c>
    </row>
    <row r="76" spans="1:13" x14ac:dyDescent="0.25">
      <c r="A76" s="7"/>
      <c r="B76" s="8"/>
      <c r="C76" s="7">
        <v>1121</v>
      </c>
      <c r="D76" s="8" t="s">
        <v>433</v>
      </c>
      <c r="E76" s="7"/>
      <c r="F76" s="8" t="s">
        <v>71</v>
      </c>
      <c r="G76" s="7"/>
      <c r="H76" s="9">
        <v>20360</v>
      </c>
      <c r="I76" s="9">
        <v>20360</v>
      </c>
      <c r="J76" s="10">
        <v>20151</v>
      </c>
      <c r="K76" t="str">
        <f t="shared" si="22"/>
        <v>1</v>
      </c>
      <c r="L76" s="27"/>
      <c r="M76" s="27"/>
    </row>
    <row r="77" spans="1:13" x14ac:dyDescent="0.25">
      <c r="A77" s="7"/>
      <c r="B77" s="8"/>
      <c r="C77" s="7">
        <v>1122</v>
      </c>
      <c r="D77" s="8" t="s">
        <v>434</v>
      </c>
      <c r="E77" s="7"/>
      <c r="F77" s="8" t="s">
        <v>72</v>
      </c>
      <c r="G77" s="7"/>
      <c r="H77" s="9">
        <v>1000</v>
      </c>
      <c r="I77" s="9">
        <v>1039.7</v>
      </c>
      <c r="J77" s="10">
        <v>1050</v>
      </c>
      <c r="K77" t="str">
        <f t="shared" si="22"/>
        <v>1</v>
      </c>
    </row>
    <row r="78" spans="1:13" x14ac:dyDescent="0.25">
      <c r="A78" s="7"/>
      <c r="B78" s="8"/>
      <c r="C78" s="7">
        <v>1211</v>
      </c>
      <c r="D78" s="8" t="s">
        <v>541</v>
      </c>
      <c r="E78" s="7"/>
      <c r="F78" s="8" t="s">
        <v>73</v>
      </c>
      <c r="G78" s="7"/>
      <c r="H78" s="9">
        <v>48756</v>
      </c>
      <c r="I78" s="9">
        <v>48756</v>
      </c>
      <c r="J78" s="10">
        <v>51113</v>
      </c>
      <c r="K78" t="str">
        <f t="shared" si="22"/>
        <v>1</v>
      </c>
      <c r="L78" s="27"/>
    </row>
    <row r="79" spans="1:13" x14ac:dyDescent="0.25">
      <c r="A79" s="7"/>
      <c r="B79" s="8"/>
      <c r="C79" s="7">
        <v>1341</v>
      </c>
      <c r="D79" s="8" t="s">
        <v>74</v>
      </c>
      <c r="E79" s="7"/>
      <c r="F79" s="8" t="s">
        <v>75</v>
      </c>
      <c r="G79" s="7"/>
      <c r="H79" s="9">
        <v>135</v>
      </c>
      <c r="I79" s="9">
        <v>135</v>
      </c>
      <c r="J79" s="10">
        <v>130</v>
      </c>
      <c r="K79" t="str">
        <f t="shared" si="22"/>
        <v>1</v>
      </c>
    </row>
    <row r="80" spans="1:13" x14ac:dyDescent="0.25">
      <c r="A80" s="7"/>
      <c r="B80" s="8"/>
      <c r="C80" s="7">
        <v>1361</v>
      </c>
      <c r="D80" s="8" t="s">
        <v>11</v>
      </c>
      <c r="E80" s="7">
        <v>136141</v>
      </c>
      <c r="F80" s="8" t="s">
        <v>542</v>
      </c>
      <c r="G80" s="7"/>
      <c r="H80" s="9">
        <v>0</v>
      </c>
      <c r="I80" s="9">
        <v>4</v>
      </c>
      <c r="J80" s="10">
        <v>4</v>
      </c>
      <c r="K80" t="str">
        <f t="shared" si="22"/>
        <v>1</v>
      </c>
    </row>
    <row r="81" spans="1:13" x14ac:dyDescent="0.25">
      <c r="A81" s="7"/>
      <c r="B81" s="8"/>
      <c r="C81" s="7">
        <v>1381</v>
      </c>
      <c r="D81" s="8" t="s">
        <v>543</v>
      </c>
      <c r="E81" s="7"/>
      <c r="F81" s="8" t="s">
        <v>76</v>
      </c>
      <c r="G81" s="7"/>
      <c r="H81" s="9">
        <v>100</v>
      </c>
      <c r="I81" s="9">
        <v>519.6</v>
      </c>
      <c r="J81" s="10">
        <v>300</v>
      </c>
      <c r="K81" t="str">
        <f t="shared" si="22"/>
        <v>1</v>
      </c>
    </row>
    <row r="82" spans="1:13" x14ac:dyDescent="0.25">
      <c r="A82" s="7"/>
      <c r="B82" s="8"/>
      <c r="C82" s="7">
        <v>1385</v>
      </c>
      <c r="D82" s="8" t="s">
        <v>544</v>
      </c>
      <c r="E82" s="7"/>
      <c r="F82" s="8" t="s">
        <v>545</v>
      </c>
      <c r="G82" s="7"/>
      <c r="H82" s="9">
        <v>5900</v>
      </c>
      <c r="I82" s="9">
        <v>5900</v>
      </c>
      <c r="J82" s="10">
        <v>6000</v>
      </c>
      <c r="K82" t="str">
        <f t="shared" si="22"/>
        <v>1</v>
      </c>
    </row>
    <row r="83" spans="1:13" x14ac:dyDescent="0.25">
      <c r="A83" s="7"/>
      <c r="B83" s="8"/>
      <c r="C83" s="7">
        <v>1511</v>
      </c>
      <c r="D83" s="8" t="s">
        <v>77</v>
      </c>
      <c r="E83" s="7"/>
      <c r="F83" s="8" t="s">
        <v>78</v>
      </c>
      <c r="G83" s="7"/>
      <c r="H83" s="9">
        <v>4200</v>
      </c>
      <c r="I83" s="9">
        <v>4200</v>
      </c>
      <c r="J83" s="10">
        <v>4000</v>
      </c>
      <c r="K83" t="str">
        <f t="shared" si="22"/>
        <v>1</v>
      </c>
    </row>
    <row r="84" spans="1:13" x14ac:dyDescent="0.25">
      <c r="A84" s="7">
        <v>3612</v>
      </c>
      <c r="B84" s="8" t="s">
        <v>80</v>
      </c>
      <c r="C84" s="7">
        <v>2141</v>
      </c>
      <c r="D84" s="8" t="s">
        <v>81</v>
      </c>
      <c r="E84" s="7"/>
      <c r="F84" s="8" t="s">
        <v>82</v>
      </c>
      <c r="G84" s="7"/>
      <c r="H84" s="9">
        <v>3</v>
      </c>
      <c r="I84" s="9">
        <v>3</v>
      </c>
      <c r="J84" s="10"/>
      <c r="K84" t="str">
        <f t="shared" si="22"/>
        <v>2</v>
      </c>
    </row>
    <row r="85" spans="1:13" x14ac:dyDescent="0.25">
      <c r="A85" s="7">
        <v>3619</v>
      </c>
      <c r="B85" s="8" t="s">
        <v>83</v>
      </c>
      <c r="C85" s="7">
        <v>2141</v>
      </c>
      <c r="D85" s="8" t="s">
        <v>81</v>
      </c>
      <c r="E85" s="7"/>
      <c r="F85" s="8" t="s">
        <v>82</v>
      </c>
      <c r="G85" s="7">
        <v>24</v>
      </c>
      <c r="H85" s="9">
        <v>0.1</v>
      </c>
      <c r="I85" s="9">
        <v>0.1</v>
      </c>
      <c r="J85" s="10"/>
      <c r="K85" t="str">
        <f t="shared" si="22"/>
        <v>2</v>
      </c>
    </row>
    <row r="86" spans="1:13" x14ac:dyDescent="0.25">
      <c r="A86" s="7">
        <v>6310</v>
      </c>
      <c r="B86" s="8" t="s">
        <v>86</v>
      </c>
      <c r="C86" s="7">
        <v>2141</v>
      </c>
      <c r="D86" s="8" t="s">
        <v>81</v>
      </c>
      <c r="E86" s="7"/>
      <c r="F86" s="8" t="s">
        <v>82</v>
      </c>
      <c r="G86" s="7"/>
      <c r="H86" s="9">
        <v>2</v>
      </c>
      <c r="I86" s="9">
        <v>2</v>
      </c>
      <c r="J86" s="10">
        <v>2</v>
      </c>
      <c r="K86" t="str">
        <f t="shared" si="22"/>
        <v>2</v>
      </c>
    </row>
    <row r="87" spans="1:13" x14ac:dyDescent="0.25">
      <c r="A87" s="7">
        <v>6330</v>
      </c>
      <c r="B87" s="8" t="s">
        <v>87</v>
      </c>
      <c r="C87" s="7">
        <v>4131</v>
      </c>
      <c r="D87" s="8" t="s">
        <v>435</v>
      </c>
      <c r="E87" s="7"/>
      <c r="F87" s="8" t="s">
        <v>89</v>
      </c>
      <c r="G87" s="7"/>
      <c r="H87" s="9">
        <v>1250</v>
      </c>
      <c r="I87" s="9">
        <v>1250</v>
      </c>
      <c r="J87" s="10">
        <v>1124.5</v>
      </c>
      <c r="K87" t="str">
        <f t="shared" si="22"/>
        <v>4</v>
      </c>
    </row>
    <row r="88" spans="1:13" x14ac:dyDescent="0.25">
      <c r="A88" s="7">
        <v>6330</v>
      </c>
      <c r="B88" s="8" t="s">
        <v>87</v>
      </c>
      <c r="C88" s="7">
        <v>4132</v>
      </c>
      <c r="D88" s="8" t="s">
        <v>90</v>
      </c>
      <c r="E88" s="7"/>
      <c r="F88" s="8" t="s">
        <v>91</v>
      </c>
      <c r="G88" s="7"/>
      <c r="H88" s="9">
        <v>99.8</v>
      </c>
      <c r="I88" s="9">
        <v>99.8</v>
      </c>
      <c r="J88" s="10">
        <v>105</v>
      </c>
      <c r="K88" t="str">
        <f t="shared" si="22"/>
        <v>4</v>
      </c>
    </row>
    <row r="89" spans="1:13" x14ac:dyDescent="0.25">
      <c r="A89" s="33" t="s">
        <v>327</v>
      </c>
      <c r="B89" s="34"/>
      <c r="C89" s="33"/>
      <c r="D89" s="34"/>
      <c r="E89" s="33"/>
      <c r="F89" s="34"/>
      <c r="G89" s="33"/>
      <c r="H89" s="35">
        <f>SUM(H73:H88)</f>
        <v>111009.90000000001</v>
      </c>
      <c r="I89" s="35">
        <f t="shared" ref="I89:J89" si="23">SUM(I73:I88)</f>
        <v>111473.20000000001</v>
      </c>
      <c r="J89" s="35">
        <f t="shared" si="23"/>
        <v>114826.5</v>
      </c>
      <c r="L89" s="27"/>
    </row>
    <row r="90" spans="1:13" x14ac:dyDescent="0.25">
      <c r="A90" s="7">
        <v>2292</v>
      </c>
      <c r="B90" s="8" t="s">
        <v>546</v>
      </c>
      <c r="C90" s="7">
        <v>5193</v>
      </c>
      <c r="D90" s="8" t="s">
        <v>92</v>
      </c>
      <c r="E90" s="7"/>
      <c r="F90" s="8" t="s">
        <v>93</v>
      </c>
      <c r="G90" s="7"/>
      <c r="H90" s="9">
        <v>432.4</v>
      </c>
      <c r="I90" s="9">
        <v>432.4</v>
      </c>
      <c r="J90" s="10">
        <v>429.7</v>
      </c>
      <c r="K90" t="str">
        <f t="shared" si="22"/>
        <v>5</v>
      </c>
      <c r="L90" s="27"/>
    </row>
    <row r="91" spans="1:13" x14ac:dyDescent="0.25">
      <c r="A91" s="7">
        <v>3399</v>
      </c>
      <c r="B91" s="8" t="s">
        <v>94</v>
      </c>
      <c r="C91" s="7">
        <v>5229</v>
      </c>
      <c r="D91" s="19" t="s">
        <v>417</v>
      </c>
      <c r="E91" s="7">
        <v>407</v>
      </c>
      <c r="F91" s="8" t="s">
        <v>95</v>
      </c>
      <c r="G91" s="7"/>
      <c r="H91" s="9">
        <v>20</v>
      </c>
      <c r="I91" s="9">
        <v>20</v>
      </c>
      <c r="J91" s="57">
        <v>21</v>
      </c>
      <c r="K91" t="str">
        <f t="shared" si="22"/>
        <v>5</v>
      </c>
      <c r="L91" s="27"/>
      <c r="M91" s="27"/>
    </row>
    <row r="92" spans="1:13" x14ac:dyDescent="0.25">
      <c r="A92" s="7">
        <v>3421</v>
      </c>
      <c r="B92" s="8" t="s">
        <v>96</v>
      </c>
      <c r="C92" s="7">
        <v>5331</v>
      </c>
      <c r="D92" s="19" t="s">
        <v>424</v>
      </c>
      <c r="E92" s="7">
        <v>1403</v>
      </c>
      <c r="F92" s="8" t="s">
        <v>97</v>
      </c>
      <c r="G92" s="7"/>
      <c r="H92" s="9">
        <v>250</v>
      </c>
      <c r="I92" s="9">
        <v>250</v>
      </c>
      <c r="J92" s="10">
        <v>250</v>
      </c>
      <c r="K92" t="str">
        <f t="shared" si="22"/>
        <v>5</v>
      </c>
      <c r="L92" s="27"/>
    </row>
    <row r="93" spans="1:13" x14ac:dyDescent="0.25">
      <c r="A93" s="7">
        <v>3429</v>
      </c>
      <c r="B93" s="8" t="s">
        <v>98</v>
      </c>
      <c r="C93" s="7">
        <v>5229</v>
      </c>
      <c r="D93" s="19" t="s">
        <v>417</v>
      </c>
      <c r="E93" s="7">
        <v>408</v>
      </c>
      <c r="F93" s="8" t="s">
        <v>99</v>
      </c>
      <c r="G93" s="7"/>
      <c r="H93" s="9">
        <v>20</v>
      </c>
      <c r="I93" s="9">
        <v>20</v>
      </c>
      <c r="J93" s="57">
        <v>21</v>
      </c>
      <c r="K93" t="str">
        <f t="shared" si="22"/>
        <v>5</v>
      </c>
    </row>
    <row r="94" spans="1:13" x14ac:dyDescent="0.25">
      <c r="A94" s="7">
        <v>3613</v>
      </c>
      <c r="B94" s="8" t="s">
        <v>100</v>
      </c>
      <c r="C94" s="7">
        <v>5164</v>
      </c>
      <c r="D94" s="8" t="s">
        <v>101</v>
      </c>
      <c r="E94" s="7"/>
      <c r="F94" s="8" t="s">
        <v>102</v>
      </c>
      <c r="G94" s="7"/>
      <c r="H94" s="9">
        <v>92</v>
      </c>
      <c r="I94" s="9">
        <v>92</v>
      </c>
      <c r="J94" s="10">
        <v>92</v>
      </c>
      <c r="K94" t="str">
        <f t="shared" si="22"/>
        <v>5</v>
      </c>
      <c r="L94" s="27"/>
    </row>
    <row r="95" spans="1:13" x14ac:dyDescent="0.25">
      <c r="A95" s="7">
        <v>3639</v>
      </c>
      <c r="B95" s="8" t="s">
        <v>36</v>
      </c>
      <c r="C95" s="7">
        <v>5141</v>
      </c>
      <c r="D95" s="8" t="s">
        <v>103</v>
      </c>
      <c r="E95" s="53">
        <v>546</v>
      </c>
      <c r="F95" s="54" t="s">
        <v>714</v>
      </c>
      <c r="G95" s="53"/>
      <c r="H95" s="9">
        <v>236.3</v>
      </c>
      <c r="I95" s="9">
        <v>486.3</v>
      </c>
      <c r="J95" s="10">
        <v>880</v>
      </c>
      <c r="K95" t="str">
        <f t="shared" si="22"/>
        <v>5</v>
      </c>
      <c r="L95" s="36"/>
    </row>
    <row r="96" spans="1:13" x14ac:dyDescent="0.25">
      <c r="A96" s="7">
        <v>3639</v>
      </c>
      <c r="B96" s="8" t="s">
        <v>36</v>
      </c>
      <c r="C96" s="7">
        <v>5141</v>
      </c>
      <c r="D96" s="8" t="s">
        <v>103</v>
      </c>
      <c r="E96" s="7">
        <v>564</v>
      </c>
      <c r="F96" s="8" t="s">
        <v>104</v>
      </c>
      <c r="G96" s="7"/>
      <c r="H96" s="9">
        <v>250</v>
      </c>
      <c r="I96" s="9">
        <v>0</v>
      </c>
      <c r="J96" s="10"/>
      <c r="K96" t="str">
        <f t="shared" si="22"/>
        <v>5</v>
      </c>
      <c r="L96" s="27"/>
    </row>
    <row r="97" spans="1:12" x14ac:dyDescent="0.25">
      <c r="A97" s="7">
        <v>3639</v>
      </c>
      <c r="B97" s="8" t="s">
        <v>36</v>
      </c>
      <c r="C97" s="7">
        <v>5141</v>
      </c>
      <c r="D97" s="8" t="s">
        <v>103</v>
      </c>
      <c r="E97" s="7">
        <v>6121</v>
      </c>
      <c r="F97" s="26" t="s">
        <v>498</v>
      </c>
      <c r="G97" s="7"/>
      <c r="H97" s="9">
        <v>142</v>
      </c>
      <c r="I97" s="9">
        <v>142</v>
      </c>
      <c r="J97" s="10">
        <v>166</v>
      </c>
      <c r="K97" t="str">
        <f t="shared" si="22"/>
        <v>5</v>
      </c>
    </row>
    <row r="98" spans="1:12" x14ac:dyDescent="0.25">
      <c r="A98" s="7">
        <v>3639</v>
      </c>
      <c r="B98" s="8" t="s">
        <v>36</v>
      </c>
      <c r="C98" s="7">
        <v>5141</v>
      </c>
      <c r="D98" s="8" t="s">
        <v>103</v>
      </c>
      <c r="E98" s="7">
        <v>6201</v>
      </c>
      <c r="F98" s="26" t="s">
        <v>499</v>
      </c>
      <c r="G98" s="7"/>
      <c r="H98" s="9">
        <v>61</v>
      </c>
      <c r="I98" s="9">
        <v>61</v>
      </c>
      <c r="J98" s="10">
        <v>62</v>
      </c>
      <c r="K98" t="str">
        <f t="shared" si="22"/>
        <v>5</v>
      </c>
    </row>
    <row r="99" spans="1:12" x14ac:dyDescent="0.25">
      <c r="A99" s="7">
        <v>3639</v>
      </c>
      <c r="B99" s="8" t="s">
        <v>36</v>
      </c>
      <c r="C99" s="7">
        <v>5141</v>
      </c>
      <c r="D99" s="8" t="s">
        <v>103</v>
      </c>
      <c r="E99" s="7">
        <v>14011</v>
      </c>
      <c r="F99" s="26" t="s">
        <v>500</v>
      </c>
      <c r="G99" s="7"/>
      <c r="H99" s="9">
        <v>240</v>
      </c>
      <c r="I99" s="9">
        <v>240</v>
      </c>
      <c r="J99" s="10">
        <v>270</v>
      </c>
      <c r="K99" t="str">
        <f t="shared" si="22"/>
        <v>5</v>
      </c>
      <c r="L99" s="27"/>
    </row>
    <row r="100" spans="1:12" x14ac:dyDescent="0.25">
      <c r="A100" s="7">
        <v>3639</v>
      </c>
      <c r="B100" s="8" t="s">
        <v>36</v>
      </c>
      <c r="C100" s="7">
        <v>5164</v>
      </c>
      <c r="D100" s="8" t="s">
        <v>101</v>
      </c>
      <c r="E100" s="7"/>
      <c r="F100" s="26" t="s">
        <v>105</v>
      </c>
      <c r="G100" s="7"/>
      <c r="H100" s="9">
        <v>87</v>
      </c>
      <c r="I100" s="9">
        <v>87</v>
      </c>
      <c r="J100" s="10">
        <v>87</v>
      </c>
      <c r="K100" t="str">
        <f t="shared" si="22"/>
        <v>5</v>
      </c>
    </row>
    <row r="101" spans="1:12" x14ac:dyDescent="0.25">
      <c r="A101" s="7">
        <v>3639</v>
      </c>
      <c r="B101" s="8" t="s">
        <v>36</v>
      </c>
      <c r="C101" s="7">
        <v>5179</v>
      </c>
      <c r="D101" s="8" t="s">
        <v>547</v>
      </c>
      <c r="E101" s="7">
        <v>412</v>
      </c>
      <c r="F101" s="8" t="s">
        <v>548</v>
      </c>
      <c r="G101" s="7"/>
      <c r="H101" s="9">
        <v>0</v>
      </c>
      <c r="I101" s="9">
        <v>6.7</v>
      </c>
      <c r="J101" s="10">
        <v>6.7</v>
      </c>
      <c r="K101" t="str">
        <f t="shared" si="22"/>
        <v>5</v>
      </c>
    </row>
    <row r="102" spans="1:12" x14ac:dyDescent="0.25">
      <c r="A102" s="7">
        <v>3639</v>
      </c>
      <c r="B102" s="8" t="s">
        <v>36</v>
      </c>
      <c r="C102" s="7">
        <v>5229</v>
      </c>
      <c r="D102" s="19" t="s">
        <v>417</v>
      </c>
      <c r="E102" s="7">
        <v>406</v>
      </c>
      <c r="F102" s="8" t="s">
        <v>106</v>
      </c>
      <c r="G102" s="7"/>
      <c r="H102" s="9">
        <v>7</v>
      </c>
      <c r="I102" s="9">
        <v>7</v>
      </c>
      <c r="J102" s="10">
        <v>7</v>
      </c>
      <c r="K102" t="str">
        <f t="shared" si="22"/>
        <v>5</v>
      </c>
    </row>
    <row r="103" spans="1:12" x14ac:dyDescent="0.25">
      <c r="A103" s="7">
        <v>3639</v>
      </c>
      <c r="B103" s="8" t="s">
        <v>36</v>
      </c>
      <c r="C103" s="7">
        <v>5329</v>
      </c>
      <c r="D103" s="19" t="s">
        <v>436</v>
      </c>
      <c r="E103" s="7">
        <v>405</v>
      </c>
      <c r="F103" s="8" t="s">
        <v>107</v>
      </c>
      <c r="G103" s="7"/>
      <c r="H103" s="9">
        <v>229.9</v>
      </c>
      <c r="I103" s="9">
        <v>229.9</v>
      </c>
      <c r="J103" s="57">
        <v>230.9</v>
      </c>
      <c r="K103" t="str">
        <f t="shared" si="22"/>
        <v>5</v>
      </c>
      <c r="L103">
        <v>6597</v>
      </c>
    </row>
    <row r="104" spans="1:12" x14ac:dyDescent="0.25">
      <c r="A104" s="7">
        <v>3723</v>
      </c>
      <c r="B104" s="8" t="s">
        <v>108</v>
      </c>
      <c r="C104" s="7">
        <v>5139</v>
      </c>
      <c r="D104" s="8" t="s">
        <v>420</v>
      </c>
      <c r="E104" s="7"/>
      <c r="F104" s="64" t="s">
        <v>648</v>
      </c>
      <c r="G104" s="7"/>
      <c r="H104" s="9"/>
      <c r="I104" s="9"/>
      <c r="J104" s="10">
        <v>12</v>
      </c>
      <c r="K104" t="str">
        <f t="shared" si="22"/>
        <v>5</v>
      </c>
    </row>
    <row r="105" spans="1:12" x14ac:dyDescent="0.25">
      <c r="A105" s="7">
        <v>6310</v>
      </c>
      <c r="B105" s="8" t="s">
        <v>86</v>
      </c>
      <c r="C105" s="7">
        <v>5163</v>
      </c>
      <c r="D105" s="19" t="s">
        <v>21</v>
      </c>
      <c r="E105" s="7"/>
      <c r="F105" s="26" t="s">
        <v>110</v>
      </c>
      <c r="G105" s="7"/>
      <c r="H105" s="9">
        <v>150</v>
      </c>
      <c r="I105" s="9">
        <v>150</v>
      </c>
      <c r="J105" s="10">
        <v>200</v>
      </c>
      <c r="K105" t="str">
        <f t="shared" si="22"/>
        <v>5</v>
      </c>
    </row>
    <row r="106" spans="1:12" x14ac:dyDescent="0.25">
      <c r="A106" s="53">
        <v>6399</v>
      </c>
      <c r="B106" s="54" t="s">
        <v>111</v>
      </c>
      <c r="C106" s="53">
        <v>5362</v>
      </c>
      <c r="D106" s="54" t="s">
        <v>549</v>
      </c>
      <c r="E106" s="53"/>
      <c r="F106" s="55" t="s">
        <v>112</v>
      </c>
      <c r="G106" s="53"/>
      <c r="H106" s="56">
        <v>20</v>
      </c>
      <c r="I106" s="56">
        <v>20</v>
      </c>
      <c r="J106" s="10">
        <v>20</v>
      </c>
      <c r="K106" t="str">
        <f t="shared" si="22"/>
        <v>5</v>
      </c>
    </row>
    <row r="107" spans="1:12" x14ac:dyDescent="0.25">
      <c r="A107" s="53">
        <v>6399</v>
      </c>
      <c r="B107" s="54" t="s">
        <v>111</v>
      </c>
      <c r="C107" s="53">
        <v>5362</v>
      </c>
      <c r="D107" s="54" t="s">
        <v>549</v>
      </c>
      <c r="E107" s="53">
        <v>454</v>
      </c>
      <c r="F107" s="55" t="s">
        <v>113</v>
      </c>
      <c r="G107" s="53"/>
      <c r="H107" s="56">
        <v>300</v>
      </c>
      <c r="I107" s="56">
        <v>300</v>
      </c>
      <c r="J107" s="10"/>
      <c r="K107" t="str">
        <f t="shared" si="22"/>
        <v>5</v>
      </c>
    </row>
    <row r="108" spans="1:12" x14ac:dyDescent="0.25">
      <c r="A108" s="33" t="s">
        <v>329</v>
      </c>
      <c r="B108" s="34"/>
      <c r="C108" s="33"/>
      <c r="D108" s="34"/>
      <c r="E108" s="33"/>
      <c r="F108" s="34"/>
      <c r="G108" s="33"/>
      <c r="H108" s="35">
        <f>SUM(H90:H107)</f>
        <v>2537.6</v>
      </c>
      <c r="I108" s="35">
        <f t="shared" ref="I108:J108" si="24">SUM(I90:I107)</f>
        <v>2544.3000000000002</v>
      </c>
      <c r="J108" s="35">
        <f t="shared" si="24"/>
        <v>2755.2999999999997</v>
      </c>
      <c r="L108" s="27"/>
    </row>
    <row r="109" spans="1:12" x14ac:dyDescent="0.25">
      <c r="A109" s="11" t="s">
        <v>344</v>
      </c>
      <c r="B109" s="12"/>
      <c r="C109" s="11"/>
      <c r="D109" s="12"/>
      <c r="E109" s="11"/>
      <c r="F109" s="12"/>
      <c r="G109" s="11"/>
      <c r="H109" s="13">
        <f>SUM(H89)</f>
        <v>111009.90000000001</v>
      </c>
      <c r="I109" s="13">
        <f t="shared" ref="I109:J109" si="25">SUM(I89)</f>
        <v>111473.20000000001</v>
      </c>
      <c r="J109" s="13">
        <f t="shared" si="25"/>
        <v>114826.5</v>
      </c>
    </row>
    <row r="110" spans="1:12" x14ac:dyDescent="0.25">
      <c r="A110" s="11" t="s">
        <v>345</v>
      </c>
      <c r="B110" s="12"/>
      <c r="C110" s="11"/>
      <c r="D110" s="12"/>
      <c r="E110" s="11"/>
      <c r="F110" s="12"/>
      <c r="G110" s="11"/>
      <c r="H110" s="13">
        <f>SUM(H108)</f>
        <v>2537.6</v>
      </c>
      <c r="I110" s="13">
        <f t="shared" ref="I110:J110" si="26">SUM(I108)</f>
        <v>2544.3000000000002</v>
      </c>
      <c r="J110" s="13">
        <f t="shared" si="26"/>
        <v>2755.2999999999997</v>
      </c>
    </row>
    <row r="111" spans="1:12" x14ac:dyDescent="0.25">
      <c r="A111" s="11" t="s">
        <v>346</v>
      </c>
      <c r="B111" s="12"/>
      <c r="C111" s="11"/>
      <c r="D111" s="12"/>
      <c r="E111" s="11"/>
      <c r="F111" s="12"/>
      <c r="G111" s="11"/>
      <c r="H111" s="13">
        <f>H109-H110</f>
        <v>108472.3</v>
      </c>
      <c r="I111" s="13">
        <f t="shared" ref="I111:J111" si="27">I109-I110</f>
        <v>108928.90000000001</v>
      </c>
      <c r="J111" s="13">
        <f t="shared" si="27"/>
        <v>112071.2</v>
      </c>
      <c r="L111" s="27"/>
    </row>
    <row r="113" spans="1:13" x14ac:dyDescent="0.25">
      <c r="A113" s="4" t="s">
        <v>330</v>
      </c>
      <c r="B113" s="5"/>
      <c r="C113" s="4"/>
      <c r="D113" s="5"/>
      <c r="E113" s="4"/>
      <c r="F113" s="5"/>
      <c r="G113" s="4"/>
      <c r="H113" s="6">
        <f>SUM(H29,H49,H55,H109)</f>
        <v>133669.90000000002</v>
      </c>
      <c r="I113" s="6">
        <f t="shared" ref="I113:J113" si="28">SUM(I29,I49,I55,I109)</f>
        <v>139169.70000000001</v>
      </c>
      <c r="J113" s="6">
        <f t="shared" si="28"/>
        <v>138979.1</v>
      </c>
      <c r="M113" s="27"/>
    </row>
    <row r="114" spans="1:13" x14ac:dyDescent="0.25">
      <c r="A114" s="4" t="s">
        <v>331</v>
      </c>
      <c r="B114" s="5"/>
      <c r="C114" s="4"/>
      <c r="D114" s="5"/>
      <c r="E114" s="4"/>
      <c r="F114" s="5"/>
      <c r="G114" s="4"/>
      <c r="H114" s="6">
        <f>SUM(H110,H50,H30,H15)</f>
        <v>47592.9</v>
      </c>
      <c r="I114" s="6">
        <f t="shared" ref="I114:J114" si="29">SUM(I110,I50,I30,I15)</f>
        <v>51442.8</v>
      </c>
      <c r="J114" s="6">
        <f t="shared" si="29"/>
        <v>49330.1</v>
      </c>
      <c r="L114" s="27"/>
      <c r="M114" s="27"/>
    </row>
    <row r="115" spans="1:13" x14ac:dyDescent="0.25">
      <c r="A115" s="4" t="s">
        <v>332</v>
      </c>
      <c r="B115" s="5"/>
      <c r="C115" s="4"/>
      <c r="D115" s="5"/>
      <c r="E115" s="4"/>
      <c r="F115" s="5"/>
      <c r="G115" s="4"/>
      <c r="H115" s="6">
        <f>SUM(H71)</f>
        <v>-5272</v>
      </c>
      <c r="I115" s="6">
        <f t="shared" ref="I115:J115" si="30">SUM(I71)</f>
        <v>8390.7000000000025</v>
      </c>
      <c r="J115" s="6">
        <f t="shared" si="30"/>
        <v>11095.5</v>
      </c>
    </row>
    <row r="116" spans="1:13" x14ac:dyDescent="0.25">
      <c r="A116" s="4" t="s">
        <v>334</v>
      </c>
      <c r="B116" s="5"/>
      <c r="C116" s="4"/>
      <c r="D116" s="5"/>
      <c r="E116" s="4"/>
      <c r="F116" s="5"/>
      <c r="G116" s="4"/>
      <c r="H116" s="6">
        <f>H113-H114+H115</f>
        <v>80805.000000000029</v>
      </c>
      <c r="I116" s="6">
        <f t="shared" ref="I116:J116" si="31">I113-I114+I115</f>
        <v>96117.6</v>
      </c>
      <c r="J116" s="6">
        <f t="shared" si="31"/>
        <v>100744.5</v>
      </c>
    </row>
  </sheetData>
  <mergeCells count="7">
    <mergeCell ref="A52:J52"/>
    <mergeCell ref="A56:J56"/>
    <mergeCell ref="A72:J72"/>
    <mergeCell ref="A2:J2"/>
    <mergeCell ref="A3:J3"/>
    <mergeCell ref="A17:J17"/>
    <mergeCell ref="A32:J32"/>
  </mergeCells>
  <pageMargins left="0.19685039369791668" right="0.19685039369791668" top="0.19685039369791668" bottom="0.39370078739583336" header="0.19685039369791668" footer="0.19685039369791668"/>
  <pageSetup paperSize="9" scale="74" fitToHeight="0" orientation="landscape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zoomScaleNormal="100" workbookViewId="0">
      <selection activeCell="J43" sqref="J43"/>
    </sheetView>
  </sheetViews>
  <sheetFormatPr defaultRowHeight="14.4" x14ac:dyDescent="0.25"/>
  <cols>
    <col min="1" max="1" width="4.90625" style="1" customWidth="1"/>
    <col min="2" max="2" width="25.6328125" style="2" customWidth="1"/>
    <col min="3" max="3" width="5.90625" style="1" customWidth="1"/>
    <col min="4" max="4" width="35.7265625" style="2" customWidth="1"/>
    <col min="5" max="5" width="6.26953125" style="1" customWidth="1"/>
    <col min="6" max="6" width="37.453125" style="2" customWidth="1"/>
    <col min="7" max="7" width="6.08984375" style="1" customWidth="1"/>
    <col min="8" max="8" width="14.08984375" style="3" customWidth="1"/>
    <col min="9" max="9" width="14.90625" style="3" customWidth="1"/>
    <col min="10" max="10" width="14.36328125" style="3" customWidth="1"/>
    <col min="11" max="11" width="8.7265625" hidden="1" customWidth="1"/>
    <col min="12" max="12" width="9.26953125" hidden="1" customWidth="1"/>
    <col min="13" max="13" width="0" hidden="1" customWidth="1"/>
  </cols>
  <sheetData>
    <row r="1" spans="1:14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4" s="15" customFormat="1" ht="15.6" customHeight="1" x14ac:dyDescent="0.25">
      <c r="A2" s="89" t="s">
        <v>362</v>
      </c>
      <c r="B2" s="89"/>
      <c r="C2" s="89"/>
      <c r="D2" s="89"/>
      <c r="E2" s="89"/>
      <c r="F2" s="89"/>
      <c r="G2" s="89"/>
      <c r="H2" s="89"/>
      <c r="I2" s="89"/>
      <c r="J2" s="89"/>
    </row>
    <row r="3" spans="1:14" s="15" customFormat="1" ht="15.6" customHeight="1" x14ac:dyDescent="0.25">
      <c r="A3" s="90" t="s">
        <v>146</v>
      </c>
      <c r="B3" s="90"/>
      <c r="C3" s="90"/>
      <c r="D3" s="90"/>
      <c r="E3" s="90"/>
      <c r="F3" s="90"/>
      <c r="G3" s="90"/>
      <c r="H3" s="90"/>
      <c r="I3" s="90"/>
      <c r="J3" s="90"/>
    </row>
    <row r="4" spans="1:14" x14ac:dyDescent="0.25">
      <c r="A4" s="7"/>
      <c r="B4" s="8"/>
      <c r="C4" s="7">
        <v>1343</v>
      </c>
      <c r="D4" s="19" t="s">
        <v>422</v>
      </c>
      <c r="E4" s="7"/>
      <c r="F4" s="8" t="s">
        <v>115</v>
      </c>
      <c r="G4" s="7"/>
      <c r="H4" s="9">
        <v>100</v>
      </c>
      <c r="I4" s="9">
        <v>100</v>
      </c>
      <c r="J4" s="10">
        <v>100</v>
      </c>
      <c r="K4" t="str">
        <f>LEFT(C4,1)</f>
        <v>1</v>
      </c>
      <c r="M4" s="27"/>
    </row>
    <row r="5" spans="1:14" x14ac:dyDescent="0.25">
      <c r="A5" s="7"/>
      <c r="B5" s="8"/>
      <c r="C5" s="7">
        <v>1361</v>
      </c>
      <c r="D5" s="8" t="s">
        <v>11</v>
      </c>
      <c r="E5" s="7"/>
      <c r="F5" s="8" t="s">
        <v>116</v>
      </c>
      <c r="G5" s="7"/>
      <c r="H5" s="9">
        <v>2</v>
      </c>
      <c r="I5" s="9">
        <v>2</v>
      </c>
      <c r="J5" s="10"/>
      <c r="K5" t="str">
        <f t="shared" ref="K5:K60" si="0">LEFT(C5,1)</f>
        <v>1</v>
      </c>
    </row>
    <row r="6" spans="1:14" x14ac:dyDescent="0.25">
      <c r="A6" s="7"/>
      <c r="B6" s="8"/>
      <c r="C6" s="7">
        <v>4216</v>
      </c>
      <c r="D6" s="19" t="s">
        <v>423</v>
      </c>
      <c r="E6" s="7"/>
      <c r="F6" s="19" t="s">
        <v>79</v>
      </c>
      <c r="G6" s="53">
        <v>17016</v>
      </c>
      <c r="H6" s="9">
        <v>48783</v>
      </c>
      <c r="I6" s="9">
        <v>34857.699999999997</v>
      </c>
      <c r="J6" s="10">
        <v>31200</v>
      </c>
      <c r="K6" t="str">
        <f t="shared" si="0"/>
        <v>4</v>
      </c>
      <c r="L6" s="36"/>
    </row>
    <row r="7" spans="1:14" x14ac:dyDescent="0.25">
      <c r="A7" s="7"/>
      <c r="B7" s="8"/>
      <c r="C7" s="7">
        <v>4216</v>
      </c>
      <c r="D7" s="19" t="s">
        <v>423</v>
      </c>
      <c r="E7" s="7">
        <v>546</v>
      </c>
      <c r="F7" s="19" t="s">
        <v>501</v>
      </c>
      <c r="G7" s="7">
        <v>17968</v>
      </c>
      <c r="H7" s="9">
        <v>0</v>
      </c>
      <c r="I7" s="9">
        <v>445.9</v>
      </c>
      <c r="J7" s="10"/>
      <c r="K7" t="str">
        <f t="shared" si="0"/>
        <v>4</v>
      </c>
    </row>
    <row r="8" spans="1:14" x14ac:dyDescent="0.25">
      <c r="A8" s="7"/>
      <c r="B8" s="8"/>
      <c r="C8" s="7">
        <v>4216</v>
      </c>
      <c r="D8" s="19" t="s">
        <v>423</v>
      </c>
      <c r="E8" s="7">
        <v>546</v>
      </c>
      <c r="F8" s="19" t="s">
        <v>501</v>
      </c>
      <c r="G8" s="7">
        <v>17969</v>
      </c>
      <c r="H8" s="9">
        <v>0</v>
      </c>
      <c r="I8" s="9">
        <v>7579.3</v>
      </c>
      <c r="J8" s="10"/>
      <c r="K8" t="str">
        <f t="shared" si="0"/>
        <v>4</v>
      </c>
    </row>
    <row r="9" spans="1:14" x14ac:dyDescent="0.25">
      <c r="A9" s="7"/>
      <c r="B9" s="8"/>
      <c r="C9" s="7">
        <v>4216</v>
      </c>
      <c r="D9" s="19" t="s">
        <v>423</v>
      </c>
      <c r="E9" s="7">
        <v>564</v>
      </c>
      <c r="F9" s="19" t="s">
        <v>550</v>
      </c>
      <c r="G9" s="7">
        <v>17968</v>
      </c>
      <c r="H9" s="9">
        <v>0</v>
      </c>
      <c r="I9" s="9">
        <v>327.8</v>
      </c>
      <c r="J9" s="10"/>
      <c r="K9" t="str">
        <f t="shared" si="0"/>
        <v>4</v>
      </c>
    </row>
    <row r="10" spans="1:14" x14ac:dyDescent="0.25">
      <c r="A10" s="7"/>
      <c r="B10" s="8"/>
      <c r="C10" s="7">
        <v>4216</v>
      </c>
      <c r="D10" s="19" t="s">
        <v>423</v>
      </c>
      <c r="E10" s="7">
        <v>564</v>
      </c>
      <c r="F10" s="19" t="s">
        <v>550</v>
      </c>
      <c r="G10" s="7">
        <v>17969</v>
      </c>
      <c r="H10" s="9">
        <v>0</v>
      </c>
      <c r="I10" s="9">
        <v>5572.3</v>
      </c>
      <c r="J10" s="10"/>
      <c r="K10" t="str">
        <f t="shared" si="0"/>
        <v>4</v>
      </c>
    </row>
    <row r="11" spans="1:14" x14ac:dyDescent="0.25">
      <c r="A11" s="7"/>
      <c r="B11" s="8"/>
      <c r="C11" s="53">
        <v>4222</v>
      </c>
      <c r="D11" s="59" t="s">
        <v>551</v>
      </c>
      <c r="E11" s="53">
        <v>573</v>
      </c>
      <c r="F11" s="55" t="s">
        <v>552</v>
      </c>
      <c r="G11" s="53">
        <v>531</v>
      </c>
      <c r="H11" s="56">
        <v>0</v>
      </c>
      <c r="I11" s="56">
        <v>600</v>
      </c>
      <c r="J11" s="57"/>
      <c r="K11" t="str">
        <f>LEFT(C11,1)</f>
        <v>4</v>
      </c>
    </row>
    <row r="12" spans="1:14" x14ac:dyDescent="0.25">
      <c r="A12" s="7"/>
      <c r="B12" s="8"/>
      <c r="C12" s="7">
        <v>4222</v>
      </c>
      <c r="D12" s="19" t="s">
        <v>551</v>
      </c>
      <c r="E12" s="7">
        <v>5412</v>
      </c>
      <c r="F12" s="19" t="s">
        <v>553</v>
      </c>
      <c r="G12" s="7">
        <v>551</v>
      </c>
      <c r="H12" s="9">
        <v>0</v>
      </c>
      <c r="I12" s="9">
        <v>639</v>
      </c>
      <c r="J12" s="10"/>
      <c r="K12" t="str">
        <f t="shared" si="0"/>
        <v>4</v>
      </c>
    </row>
    <row r="13" spans="1:14" x14ac:dyDescent="0.25">
      <c r="A13" s="7">
        <v>3639</v>
      </c>
      <c r="B13" s="8" t="s">
        <v>36</v>
      </c>
      <c r="C13" s="7">
        <v>3111</v>
      </c>
      <c r="D13" s="8" t="s">
        <v>118</v>
      </c>
      <c r="E13" s="7"/>
      <c r="F13" s="8" t="s">
        <v>119</v>
      </c>
      <c r="G13" s="7"/>
      <c r="H13" s="9">
        <v>200</v>
      </c>
      <c r="I13" s="9">
        <v>1405.4</v>
      </c>
      <c r="J13" s="10">
        <v>200</v>
      </c>
      <c r="K13" t="str">
        <f t="shared" si="0"/>
        <v>3</v>
      </c>
    </row>
    <row r="14" spans="1:14" x14ac:dyDescent="0.25">
      <c r="A14" s="7">
        <v>6171</v>
      </c>
      <c r="B14" s="8" t="s">
        <v>24</v>
      </c>
      <c r="C14" s="7">
        <v>2119</v>
      </c>
      <c r="D14" s="8" t="s">
        <v>120</v>
      </c>
      <c r="E14" s="7"/>
      <c r="F14" s="8" t="s">
        <v>121</v>
      </c>
      <c r="G14" s="7"/>
      <c r="H14" s="9">
        <v>30</v>
      </c>
      <c r="I14" s="9">
        <v>30</v>
      </c>
      <c r="J14" s="10">
        <v>10</v>
      </c>
      <c r="K14" t="str">
        <f t="shared" si="0"/>
        <v>2</v>
      </c>
    </row>
    <row r="15" spans="1:14" x14ac:dyDescent="0.25">
      <c r="A15" s="33" t="s">
        <v>349</v>
      </c>
      <c r="B15" s="34"/>
      <c r="C15" s="33"/>
      <c r="D15" s="34"/>
      <c r="E15" s="33"/>
      <c r="F15" s="34"/>
      <c r="G15" s="33"/>
      <c r="H15" s="35">
        <f>SUM(H4:H14)</f>
        <v>49115</v>
      </c>
      <c r="I15" s="35">
        <f t="shared" ref="I15:J15" si="1">SUM(I4:I14)</f>
        <v>51559.400000000009</v>
      </c>
      <c r="J15" s="35">
        <f t="shared" si="1"/>
        <v>31510</v>
      </c>
      <c r="K15" t="str">
        <f t="shared" si="0"/>
        <v/>
      </c>
      <c r="L15" s="27"/>
      <c r="M15" s="27"/>
      <c r="N15" s="27"/>
    </row>
    <row r="16" spans="1:14" x14ac:dyDescent="0.25">
      <c r="A16" s="53">
        <v>2212</v>
      </c>
      <c r="B16" s="54" t="s">
        <v>122</v>
      </c>
      <c r="C16" s="53">
        <v>5171</v>
      </c>
      <c r="D16" s="54" t="s">
        <v>22</v>
      </c>
      <c r="E16" s="53">
        <v>509</v>
      </c>
      <c r="F16" s="72" t="s">
        <v>123</v>
      </c>
      <c r="G16" s="53"/>
      <c r="H16" s="56">
        <v>150</v>
      </c>
      <c r="I16" s="56">
        <v>150</v>
      </c>
      <c r="J16" s="57">
        <v>150</v>
      </c>
      <c r="K16" t="str">
        <f t="shared" si="0"/>
        <v>5</v>
      </c>
    </row>
    <row r="17" spans="1:17" x14ac:dyDescent="0.25">
      <c r="A17" s="53">
        <v>2212</v>
      </c>
      <c r="B17" s="54" t="s">
        <v>122</v>
      </c>
      <c r="C17" s="53">
        <v>6121</v>
      </c>
      <c r="D17" s="54" t="s">
        <v>124</v>
      </c>
      <c r="E17" s="53">
        <v>575</v>
      </c>
      <c r="F17" s="54" t="s">
        <v>634</v>
      </c>
      <c r="G17" s="53"/>
      <c r="H17" s="56"/>
      <c r="I17" s="56"/>
      <c r="J17" s="57">
        <v>4000</v>
      </c>
      <c r="K17" t="str">
        <f t="shared" si="0"/>
        <v>6</v>
      </c>
    </row>
    <row r="18" spans="1:17" x14ac:dyDescent="0.25">
      <c r="A18" s="53">
        <v>2212</v>
      </c>
      <c r="B18" s="54" t="s">
        <v>122</v>
      </c>
      <c r="C18" s="53">
        <v>6121</v>
      </c>
      <c r="D18" s="54" t="s">
        <v>124</v>
      </c>
      <c r="E18" s="53">
        <v>516</v>
      </c>
      <c r="F18" s="54" t="s">
        <v>125</v>
      </c>
      <c r="G18" s="53"/>
      <c r="H18" s="56">
        <v>300</v>
      </c>
      <c r="I18" s="56">
        <v>300</v>
      </c>
      <c r="J18" s="57">
        <v>200</v>
      </c>
      <c r="K18" t="str">
        <f t="shared" si="0"/>
        <v>6</v>
      </c>
    </row>
    <row r="19" spans="1:17" x14ac:dyDescent="0.25">
      <c r="A19" s="53">
        <v>2212</v>
      </c>
      <c r="B19" s="54" t="s">
        <v>122</v>
      </c>
      <c r="C19" s="53">
        <v>6121</v>
      </c>
      <c r="D19" s="54" t="s">
        <v>124</v>
      </c>
      <c r="E19" s="53">
        <v>545</v>
      </c>
      <c r="F19" s="54" t="s">
        <v>126</v>
      </c>
      <c r="G19" s="53"/>
      <c r="H19" s="56">
        <v>300</v>
      </c>
      <c r="I19" s="56">
        <v>300</v>
      </c>
      <c r="J19" s="57">
        <v>300</v>
      </c>
      <c r="K19" t="str">
        <f t="shared" si="0"/>
        <v>6</v>
      </c>
    </row>
    <row r="20" spans="1:17" x14ac:dyDescent="0.25">
      <c r="A20" s="53">
        <v>2219</v>
      </c>
      <c r="B20" s="54" t="s">
        <v>127</v>
      </c>
      <c r="C20" s="53">
        <v>6121</v>
      </c>
      <c r="D20" s="54" t="s">
        <v>124</v>
      </c>
      <c r="E20" s="53">
        <v>505</v>
      </c>
      <c r="F20" s="55" t="s">
        <v>128</v>
      </c>
      <c r="G20" s="53"/>
      <c r="H20" s="56">
        <v>250</v>
      </c>
      <c r="I20" s="56">
        <v>250</v>
      </c>
      <c r="J20" s="57"/>
      <c r="K20" t="str">
        <f t="shared" si="0"/>
        <v>6</v>
      </c>
    </row>
    <row r="21" spans="1:17" x14ac:dyDescent="0.25">
      <c r="A21" s="53">
        <v>2219</v>
      </c>
      <c r="B21" s="54" t="s">
        <v>127</v>
      </c>
      <c r="C21" s="53">
        <v>6121</v>
      </c>
      <c r="D21" s="54" t="s">
        <v>124</v>
      </c>
      <c r="E21" s="53">
        <v>506</v>
      </c>
      <c r="F21" s="72" t="s">
        <v>129</v>
      </c>
      <c r="G21" s="53"/>
      <c r="H21" s="56">
        <v>150</v>
      </c>
      <c r="I21" s="56">
        <v>150</v>
      </c>
      <c r="J21" s="57">
        <v>200</v>
      </c>
      <c r="K21" t="str">
        <f t="shared" si="0"/>
        <v>6</v>
      </c>
    </row>
    <row r="22" spans="1:17" x14ac:dyDescent="0.25">
      <c r="A22" s="53">
        <v>2219</v>
      </c>
      <c r="B22" s="54" t="s">
        <v>127</v>
      </c>
      <c r="C22" s="53">
        <v>6121</v>
      </c>
      <c r="D22" s="54" t="s">
        <v>124</v>
      </c>
      <c r="E22" s="53">
        <v>552</v>
      </c>
      <c r="F22" s="72" t="s">
        <v>130</v>
      </c>
      <c r="G22" s="53"/>
      <c r="H22" s="56">
        <v>500</v>
      </c>
      <c r="I22" s="56">
        <v>500</v>
      </c>
      <c r="J22" s="57">
        <v>500</v>
      </c>
      <c r="K22" t="str">
        <f t="shared" si="0"/>
        <v>6</v>
      </c>
    </row>
    <row r="23" spans="1:17" x14ac:dyDescent="0.25">
      <c r="A23" s="53">
        <v>2229</v>
      </c>
      <c r="B23" s="54" t="s">
        <v>132</v>
      </c>
      <c r="C23" s="53">
        <v>5137</v>
      </c>
      <c r="D23" s="54" t="s">
        <v>419</v>
      </c>
      <c r="E23" s="53">
        <v>504</v>
      </c>
      <c r="F23" s="55" t="s">
        <v>133</v>
      </c>
      <c r="G23" s="53"/>
      <c r="H23" s="56">
        <v>100</v>
      </c>
      <c r="I23" s="56">
        <v>67.3</v>
      </c>
      <c r="J23" s="57">
        <v>100</v>
      </c>
      <c r="K23" t="str">
        <f t="shared" si="0"/>
        <v>5</v>
      </c>
    </row>
    <row r="24" spans="1:17" x14ac:dyDescent="0.25">
      <c r="A24" s="53">
        <v>2229</v>
      </c>
      <c r="B24" s="54" t="s">
        <v>132</v>
      </c>
      <c r="C24" s="53">
        <v>5139</v>
      </c>
      <c r="D24" s="54" t="s">
        <v>420</v>
      </c>
      <c r="E24" s="53">
        <v>504</v>
      </c>
      <c r="F24" s="55" t="s">
        <v>554</v>
      </c>
      <c r="G24" s="53"/>
      <c r="H24" s="56">
        <v>0</v>
      </c>
      <c r="I24" s="56">
        <v>15.2</v>
      </c>
      <c r="J24" s="57"/>
      <c r="K24" t="str">
        <f t="shared" si="0"/>
        <v>5</v>
      </c>
    </row>
    <row r="25" spans="1:17" x14ac:dyDescent="0.25">
      <c r="A25" s="53">
        <v>2229</v>
      </c>
      <c r="B25" s="54" t="s">
        <v>132</v>
      </c>
      <c r="C25" s="53">
        <v>5169</v>
      </c>
      <c r="D25" s="54" t="s">
        <v>12</v>
      </c>
      <c r="E25" s="53">
        <v>504</v>
      </c>
      <c r="F25" s="55" t="s">
        <v>555</v>
      </c>
      <c r="G25" s="53"/>
      <c r="H25" s="56">
        <v>0</v>
      </c>
      <c r="I25" s="56">
        <v>17.5</v>
      </c>
      <c r="J25" s="57"/>
      <c r="K25" t="str">
        <f t="shared" si="0"/>
        <v>5</v>
      </c>
    </row>
    <row r="26" spans="1:17" x14ac:dyDescent="0.25">
      <c r="A26" s="53">
        <v>3111</v>
      </c>
      <c r="B26" s="54" t="s">
        <v>45</v>
      </c>
      <c r="C26" s="53">
        <v>6121</v>
      </c>
      <c r="D26" s="54" t="s">
        <v>124</v>
      </c>
      <c r="E26" s="53">
        <v>571</v>
      </c>
      <c r="F26" s="72" t="s">
        <v>134</v>
      </c>
      <c r="G26" s="53"/>
      <c r="H26" s="56">
        <v>1000</v>
      </c>
      <c r="I26" s="56">
        <v>1000</v>
      </c>
      <c r="J26" s="57">
        <v>1000</v>
      </c>
      <c r="K26" t="str">
        <f t="shared" si="0"/>
        <v>6</v>
      </c>
    </row>
    <row r="27" spans="1:17" x14ac:dyDescent="0.25">
      <c r="A27" s="53">
        <v>3113</v>
      </c>
      <c r="B27" s="54" t="s">
        <v>47</v>
      </c>
      <c r="C27" s="53">
        <v>5171</v>
      </c>
      <c r="D27" s="54" t="s">
        <v>22</v>
      </c>
      <c r="E27" s="53">
        <v>14054</v>
      </c>
      <c r="F27" s="54" t="s">
        <v>556</v>
      </c>
      <c r="G27" s="53"/>
      <c r="H27" s="56">
        <v>0</v>
      </c>
      <c r="I27" s="56">
        <v>750</v>
      </c>
      <c r="J27" s="57"/>
      <c r="K27" t="str">
        <f t="shared" si="0"/>
        <v>5</v>
      </c>
    </row>
    <row r="28" spans="1:17" x14ac:dyDescent="0.25">
      <c r="A28" s="53">
        <v>3113</v>
      </c>
      <c r="B28" s="54" t="s">
        <v>47</v>
      </c>
      <c r="C28" s="53">
        <v>6121</v>
      </c>
      <c r="D28" s="54" t="s">
        <v>124</v>
      </c>
      <c r="E28" s="53"/>
      <c r="F28" s="69" t="s">
        <v>652</v>
      </c>
      <c r="G28" s="53"/>
      <c r="H28" s="56"/>
      <c r="I28" s="56"/>
      <c r="J28" s="57"/>
      <c r="K28" t="str">
        <f t="shared" si="0"/>
        <v>6</v>
      </c>
      <c r="L28" s="36"/>
      <c r="M28" s="36"/>
      <c r="N28" s="36"/>
      <c r="O28" s="36"/>
      <c r="P28" s="36"/>
      <c r="Q28" s="36"/>
    </row>
    <row r="29" spans="1:17" x14ac:dyDescent="0.25">
      <c r="A29" s="53">
        <v>3113</v>
      </c>
      <c r="B29" s="54" t="s">
        <v>47</v>
      </c>
      <c r="C29" s="53">
        <v>6122</v>
      </c>
      <c r="D29" s="54" t="s">
        <v>131</v>
      </c>
      <c r="E29" s="53">
        <v>14055</v>
      </c>
      <c r="F29" s="55" t="s">
        <v>557</v>
      </c>
      <c r="G29" s="53"/>
      <c r="H29" s="56">
        <v>0</v>
      </c>
      <c r="I29" s="56">
        <v>250</v>
      </c>
      <c r="J29" s="57"/>
      <c r="K29" t="str">
        <f t="shared" si="0"/>
        <v>6</v>
      </c>
    </row>
    <row r="30" spans="1:17" x14ac:dyDescent="0.25">
      <c r="A30" s="53">
        <v>3315</v>
      </c>
      <c r="B30" s="54" t="s">
        <v>40</v>
      </c>
      <c r="C30" s="53">
        <v>5171</v>
      </c>
      <c r="D30" s="54" t="s">
        <v>22</v>
      </c>
      <c r="E30" s="53">
        <v>537</v>
      </c>
      <c r="F30" s="55" t="s">
        <v>135</v>
      </c>
      <c r="G30" s="53"/>
      <c r="H30" s="56">
        <v>500</v>
      </c>
      <c r="I30" s="56">
        <v>3200</v>
      </c>
      <c r="J30" s="57">
        <v>2000</v>
      </c>
      <c r="K30" t="str">
        <f t="shared" si="0"/>
        <v>5</v>
      </c>
      <c r="L30" s="66" t="s">
        <v>637</v>
      </c>
    </row>
    <row r="31" spans="1:17" x14ac:dyDescent="0.25">
      <c r="A31" s="53">
        <v>3322</v>
      </c>
      <c r="B31" s="54" t="s">
        <v>136</v>
      </c>
      <c r="C31" s="53">
        <v>6121</v>
      </c>
      <c r="D31" s="54" t="s">
        <v>124</v>
      </c>
      <c r="E31" s="53">
        <v>530</v>
      </c>
      <c r="F31" s="79" t="s">
        <v>635</v>
      </c>
      <c r="G31" s="53"/>
      <c r="H31" s="56"/>
      <c r="I31" s="56"/>
      <c r="J31" s="57">
        <v>6300</v>
      </c>
      <c r="K31" s="61">
        <v>6</v>
      </c>
    </row>
    <row r="32" spans="1:17" ht="14.4" customHeight="1" x14ac:dyDescent="0.25">
      <c r="A32" s="53">
        <v>3322</v>
      </c>
      <c r="B32" s="54" t="s">
        <v>136</v>
      </c>
      <c r="C32" s="53">
        <v>6121</v>
      </c>
      <c r="D32" s="54" t="s">
        <v>124</v>
      </c>
      <c r="E32" s="53">
        <v>549</v>
      </c>
      <c r="F32" s="79" t="s">
        <v>636</v>
      </c>
      <c r="G32" s="53"/>
      <c r="H32" s="56"/>
      <c r="I32" s="56"/>
      <c r="J32" s="57">
        <v>13000</v>
      </c>
      <c r="K32" t="str">
        <f t="shared" si="0"/>
        <v>6</v>
      </c>
    </row>
    <row r="33" spans="1:16" x14ac:dyDescent="0.25">
      <c r="A33" s="53">
        <v>3322</v>
      </c>
      <c r="B33" s="54" t="s">
        <v>136</v>
      </c>
      <c r="C33" s="53">
        <v>6121</v>
      </c>
      <c r="D33" s="54" t="s">
        <v>124</v>
      </c>
      <c r="E33" s="53">
        <v>546</v>
      </c>
      <c r="F33" s="55" t="s">
        <v>638</v>
      </c>
      <c r="G33" s="53"/>
      <c r="H33" s="56">
        <v>25100</v>
      </c>
      <c r="I33" s="56">
        <v>15018.1</v>
      </c>
      <c r="J33" s="57">
        <v>10800</v>
      </c>
      <c r="K33" t="str">
        <f t="shared" si="0"/>
        <v>6</v>
      </c>
    </row>
    <row r="34" spans="1:16" x14ac:dyDescent="0.25">
      <c r="A34" s="53">
        <v>3322</v>
      </c>
      <c r="B34" s="54" t="s">
        <v>136</v>
      </c>
      <c r="C34" s="53">
        <v>6121</v>
      </c>
      <c r="D34" s="54" t="s">
        <v>124</v>
      </c>
      <c r="E34" s="53">
        <v>546</v>
      </c>
      <c r="F34" s="55" t="s">
        <v>501</v>
      </c>
      <c r="G34" s="53">
        <v>17968</v>
      </c>
      <c r="H34" s="56">
        <v>0</v>
      </c>
      <c r="I34" s="56">
        <v>561</v>
      </c>
      <c r="J34" s="57"/>
      <c r="K34" t="str">
        <f t="shared" si="0"/>
        <v>6</v>
      </c>
    </row>
    <row r="35" spans="1:16" x14ac:dyDescent="0.25">
      <c r="A35" s="53">
        <v>3322</v>
      </c>
      <c r="B35" s="54" t="s">
        <v>136</v>
      </c>
      <c r="C35" s="53">
        <v>6121</v>
      </c>
      <c r="D35" s="54" t="s">
        <v>124</v>
      </c>
      <c r="E35" s="53">
        <v>546</v>
      </c>
      <c r="F35" s="55" t="s">
        <v>501</v>
      </c>
      <c r="G35" s="53">
        <v>17969</v>
      </c>
      <c r="H35" s="56">
        <v>0</v>
      </c>
      <c r="I35" s="56">
        <v>9520.9</v>
      </c>
      <c r="J35" s="57"/>
      <c r="K35" t="str">
        <f t="shared" si="0"/>
        <v>6</v>
      </c>
    </row>
    <row r="36" spans="1:16" x14ac:dyDescent="0.25">
      <c r="A36" s="53">
        <v>3322</v>
      </c>
      <c r="B36" s="54" t="s">
        <v>136</v>
      </c>
      <c r="C36" s="53">
        <v>6121</v>
      </c>
      <c r="D36" s="54" t="s">
        <v>124</v>
      </c>
      <c r="E36" s="53">
        <v>564</v>
      </c>
      <c r="F36" s="54" t="s">
        <v>639</v>
      </c>
      <c r="G36" s="53"/>
      <c r="H36" s="56">
        <v>34700</v>
      </c>
      <c r="I36" s="56">
        <v>21742.7</v>
      </c>
      <c r="J36" s="57">
        <v>25000</v>
      </c>
      <c r="K36" t="str">
        <f t="shared" si="0"/>
        <v>6</v>
      </c>
    </row>
    <row r="37" spans="1:16" x14ac:dyDescent="0.25">
      <c r="A37" s="53">
        <v>3322</v>
      </c>
      <c r="B37" s="54" t="s">
        <v>136</v>
      </c>
      <c r="C37" s="53">
        <v>6121</v>
      </c>
      <c r="D37" s="54" t="s">
        <v>124</v>
      </c>
      <c r="E37" s="53">
        <v>564</v>
      </c>
      <c r="F37" s="54" t="s">
        <v>550</v>
      </c>
      <c r="G37" s="53">
        <v>17968</v>
      </c>
      <c r="H37" s="56">
        <v>0</v>
      </c>
      <c r="I37" s="56">
        <v>720.9</v>
      </c>
      <c r="J37" s="57"/>
      <c r="K37" t="str">
        <f t="shared" si="0"/>
        <v>6</v>
      </c>
    </row>
    <row r="38" spans="1:16" x14ac:dyDescent="0.25">
      <c r="A38" s="53">
        <v>3322</v>
      </c>
      <c r="B38" s="54" t="s">
        <v>136</v>
      </c>
      <c r="C38" s="53">
        <v>6121</v>
      </c>
      <c r="D38" s="54" t="s">
        <v>124</v>
      </c>
      <c r="E38" s="53">
        <v>564</v>
      </c>
      <c r="F38" s="54" t="s">
        <v>550</v>
      </c>
      <c r="G38" s="53">
        <v>17969</v>
      </c>
      <c r="H38" s="56">
        <v>0</v>
      </c>
      <c r="I38" s="56">
        <v>12236.4</v>
      </c>
      <c r="J38" s="57"/>
      <c r="K38" t="str">
        <f t="shared" si="0"/>
        <v>6</v>
      </c>
    </row>
    <row r="39" spans="1:16" x14ac:dyDescent="0.25">
      <c r="A39" s="53">
        <v>3326</v>
      </c>
      <c r="B39" s="54" t="s">
        <v>137</v>
      </c>
      <c r="C39" s="53">
        <v>5171</v>
      </c>
      <c r="D39" s="54" t="s">
        <v>22</v>
      </c>
      <c r="E39" s="53">
        <v>522</v>
      </c>
      <c r="F39" s="54" t="s">
        <v>640</v>
      </c>
      <c r="G39" s="53"/>
      <c r="H39" s="56"/>
      <c r="I39" s="56"/>
      <c r="J39" s="57">
        <v>500</v>
      </c>
      <c r="K39" t="str">
        <f t="shared" si="0"/>
        <v>5</v>
      </c>
    </row>
    <row r="40" spans="1:16" x14ac:dyDescent="0.25">
      <c r="A40" s="53">
        <v>3631</v>
      </c>
      <c r="B40" s="54" t="s">
        <v>138</v>
      </c>
      <c r="C40" s="53">
        <v>6122</v>
      </c>
      <c r="D40" s="54" t="s">
        <v>131</v>
      </c>
      <c r="E40" s="53">
        <v>554</v>
      </c>
      <c r="F40" s="55" t="s">
        <v>139</v>
      </c>
      <c r="G40" s="53"/>
      <c r="H40" s="56">
        <v>1000</v>
      </c>
      <c r="I40" s="56">
        <v>1000</v>
      </c>
      <c r="J40" s="57">
        <v>1000</v>
      </c>
      <c r="K40" t="str">
        <f t="shared" si="0"/>
        <v>6</v>
      </c>
    </row>
    <row r="41" spans="1:16" x14ac:dyDescent="0.25">
      <c r="A41" s="53">
        <v>3635</v>
      </c>
      <c r="B41" s="54" t="s">
        <v>23</v>
      </c>
      <c r="C41" s="53">
        <v>6119</v>
      </c>
      <c r="D41" s="54" t="s">
        <v>558</v>
      </c>
      <c r="E41" s="53">
        <v>1903</v>
      </c>
      <c r="F41" s="69" t="s">
        <v>650</v>
      </c>
      <c r="G41" s="53"/>
      <c r="H41" s="56"/>
      <c r="I41" s="56"/>
      <c r="J41" s="57">
        <v>500</v>
      </c>
      <c r="K41" t="str">
        <f t="shared" si="0"/>
        <v>6</v>
      </c>
    </row>
    <row r="42" spans="1:16" x14ac:dyDescent="0.25">
      <c r="A42" s="53">
        <v>3639</v>
      </c>
      <c r="B42" s="54" t="s">
        <v>36</v>
      </c>
      <c r="C42" s="53">
        <v>6130</v>
      </c>
      <c r="D42" s="54" t="s">
        <v>140</v>
      </c>
      <c r="E42" s="53">
        <v>55</v>
      </c>
      <c r="F42" s="72" t="s">
        <v>141</v>
      </c>
      <c r="G42" s="53"/>
      <c r="H42" s="56">
        <v>400</v>
      </c>
      <c r="I42" s="56">
        <v>3400</v>
      </c>
      <c r="J42" s="57">
        <v>1100</v>
      </c>
      <c r="K42" t="str">
        <f t="shared" si="0"/>
        <v>6</v>
      </c>
      <c r="L42" s="36"/>
      <c r="M42" s="36"/>
      <c r="N42" s="36"/>
      <c r="O42" s="36"/>
      <c r="P42" s="36"/>
    </row>
    <row r="43" spans="1:16" x14ac:dyDescent="0.25">
      <c r="A43" s="53">
        <v>3669</v>
      </c>
      <c r="B43" s="54" t="s">
        <v>559</v>
      </c>
      <c r="C43" s="53">
        <v>6121</v>
      </c>
      <c r="D43" s="54" t="s">
        <v>124</v>
      </c>
      <c r="E43" s="53">
        <v>576</v>
      </c>
      <c r="F43" s="69" t="s">
        <v>651</v>
      </c>
      <c r="G43" s="53"/>
      <c r="H43" s="56"/>
      <c r="I43" s="56"/>
      <c r="J43" s="57">
        <v>600</v>
      </c>
      <c r="K43" t="str">
        <f t="shared" si="0"/>
        <v>6</v>
      </c>
    </row>
    <row r="44" spans="1:16" x14ac:dyDescent="0.25">
      <c r="A44" s="53">
        <v>5311</v>
      </c>
      <c r="B44" s="54" t="s">
        <v>275</v>
      </c>
      <c r="C44" s="53">
        <v>6121</v>
      </c>
      <c r="D44" s="54" t="s">
        <v>124</v>
      </c>
      <c r="E44" s="53">
        <v>573</v>
      </c>
      <c r="F44" s="55" t="s">
        <v>560</v>
      </c>
      <c r="G44" s="53">
        <v>531</v>
      </c>
      <c r="H44" s="56">
        <v>0</v>
      </c>
      <c r="I44" s="56">
        <v>600</v>
      </c>
      <c r="J44" s="57"/>
      <c r="K44" t="str">
        <f t="shared" si="0"/>
        <v>6</v>
      </c>
    </row>
    <row r="45" spans="1:16" x14ac:dyDescent="0.25">
      <c r="A45" s="53">
        <v>5511</v>
      </c>
      <c r="B45" s="54" t="s">
        <v>142</v>
      </c>
      <c r="C45" s="53">
        <v>6121</v>
      </c>
      <c r="D45" s="54" t="s">
        <v>124</v>
      </c>
      <c r="E45" s="53">
        <v>512</v>
      </c>
      <c r="F45" s="55" t="s">
        <v>143</v>
      </c>
      <c r="G45" s="53"/>
      <c r="H45" s="56">
        <v>6350</v>
      </c>
      <c r="I45" s="56">
        <v>10500</v>
      </c>
      <c r="J45" s="57"/>
      <c r="K45" t="str">
        <f t="shared" si="0"/>
        <v>6</v>
      </c>
    </row>
    <row r="46" spans="1:16" x14ac:dyDescent="0.25">
      <c r="A46" s="53">
        <v>5512</v>
      </c>
      <c r="B46" s="54" t="s">
        <v>13</v>
      </c>
      <c r="C46" s="53">
        <v>5171</v>
      </c>
      <c r="D46" s="54" t="s">
        <v>22</v>
      </c>
      <c r="E46" s="53">
        <v>5412</v>
      </c>
      <c r="F46" s="55" t="s">
        <v>561</v>
      </c>
      <c r="G46" s="53"/>
      <c r="H46" s="56">
        <v>0</v>
      </c>
      <c r="I46" s="56">
        <v>565</v>
      </c>
      <c r="J46" s="57"/>
      <c r="K46" t="str">
        <f t="shared" si="0"/>
        <v>5</v>
      </c>
    </row>
    <row r="47" spans="1:16" x14ac:dyDescent="0.25">
      <c r="A47" s="53">
        <v>5512</v>
      </c>
      <c r="B47" s="54" t="s">
        <v>13</v>
      </c>
      <c r="C47" s="53">
        <v>6121</v>
      </c>
      <c r="D47" s="54" t="s">
        <v>124</v>
      </c>
      <c r="E47" s="53">
        <v>5412</v>
      </c>
      <c r="F47" s="55" t="s">
        <v>562</v>
      </c>
      <c r="G47" s="53">
        <v>551</v>
      </c>
      <c r="H47" s="56">
        <v>0</v>
      </c>
      <c r="I47" s="56">
        <v>639</v>
      </c>
      <c r="J47" s="57"/>
      <c r="K47" t="str">
        <f t="shared" si="0"/>
        <v>6</v>
      </c>
    </row>
    <row r="48" spans="1:16" x14ac:dyDescent="0.25">
      <c r="A48" s="53">
        <v>6171</v>
      </c>
      <c r="B48" s="54" t="s">
        <v>24</v>
      </c>
      <c r="C48" s="53">
        <v>5021</v>
      </c>
      <c r="D48" s="54" t="s">
        <v>15</v>
      </c>
      <c r="E48" s="53">
        <v>520</v>
      </c>
      <c r="F48" s="55" t="s">
        <v>502</v>
      </c>
      <c r="G48" s="53"/>
      <c r="H48" s="56">
        <v>0</v>
      </c>
      <c r="I48" s="56">
        <v>180</v>
      </c>
      <c r="J48" s="57"/>
      <c r="K48" t="str">
        <f t="shared" si="0"/>
        <v>5</v>
      </c>
    </row>
    <row r="49" spans="1:13" x14ac:dyDescent="0.25">
      <c r="A49" s="53">
        <v>6171</v>
      </c>
      <c r="B49" s="54" t="s">
        <v>24</v>
      </c>
      <c r="C49" s="53">
        <v>5031</v>
      </c>
      <c r="D49" s="54" t="s">
        <v>413</v>
      </c>
      <c r="E49" s="53">
        <v>520</v>
      </c>
      <c r="F49" s="54" t="s">
        <v>563</v>
      </c>
      <c r="G49" s="53"/>
      <c r="H49" s="56">
        <v>0</v>
      </c>
      <c r="I49" s="56">
        <v>45</v>
      </c>
      <c r="J49" s="57"/>
      <c r="K49" t="str">
        <f t="shared" si="0"/>
        <v>5</v>
      </c>
    </row>
    <row r="50" spans="1:13" x14ac:dyDescent="0.25">
      <c r="A50" s="53">
        <v>6171</v>
      </c>
      <c r="B50" s="54" t="s">
        <v>24</v>
      </c>
      <c r="C50" s="53">
        <v>5032</v>
      </c>
      <c r="D50" s="54" t="s">
        <v>415</v>
      </c>
      <c r="E50" s="53">
        <v>520</v>
      </c>
      <c r="F50" s="54" t="s">
        <v>564</v>
      </c>
      <c r="G50" s="53"/>
      <c r="H50" s="56">
        <v>0</v>
      </c>
      <c r="I50" s="56">
        <v>16.2</v>
      </c>
      <c r="J50" s="57"/>
      <c r="K50" t="str">
        <f t="shared" si="0"/>
        <v>5</v>
      </c>
    </row>
    <row r="51" spans="1:13" x14ac:dyDescent="0.25">
      <c r="A51" s="53">
        <v>6171</v>
      </c>
      <c r="B51" s="54" t="s">
        <v>24</v>
      </c>
      <c r="C51" s="53">
        <v>5122</v>
      </c>
      <c r="D51" s="54" t="s">
        <v>565</v>
      </c>
      <c r="E51" s="53">
        <v>517</v>
      </c>
      <c r="F51" s="55" t="s">
        <v>566</v>
      </c>
      <c r="G51" s="53"/>
      <c r="H51" s="56">
        <v>0</v>
      </c>
      <c r="I51" s="56">
        <v>10</v>
      </c>
      <c r="J51" s="57"/>
      <c r="K51" t="str">
        <f t="shared" si="0"/>
        <v>5</v>
      </c>
    </row>
    <row r="52" spans="1:13" x14ac:dyDescent="0.25">
      <c r="A52" s="53">
        <v>6171</v>
      </c>
      <c r="B52" s="54" t="s">
        <v>24</v>
      </c>
      <c r="C52" s="53">
        <v>5122</v>
      </c>
      <c r="D52" s="54" t="s">
        <v>565</v>
      </c>
      <c r="E52" s="53">
        <v>521</v>
      </c>
      <c r="F52" s="54" t="s">
        <v>567</v>
      </c>
      <c r="G52" s="53"/>
      <c r="H52" s="56">
        <v>0</v>
      </c>
      <c r="I52" s="56">
        <v>1.5</v>
      </c>
      <c r="J52" s="57"/>
      <c r="K52" t="str">
        <f t="shared" si="0"/>
        <v>5</v>
      </c>
    </row>
    <row r="53" spans="1:13" x14ac:dyDescent="0.25">
      <c r="A53" s="53">
        <v>6171</v>
      </c>
      <c r="B53" s="54" t="s">
        <v>24</v>
      </c>
      <c r="C53" s="53">
        <v>5169</v>
      </c>
      <c r="D53" s="54" t="s">
        <v>12</v>
      </c>
      <c r="E53" s="53">
        <v>514</v>
      </c>
      <c r="F53" s="54" t="s">
        <v>568</v>
      </c>
      <c r="G53" s="53"/>
      <c r="H53" s="56">
        <v>0</v>
      </c>
      <c r="I53" s="56">
        <v>150</v>
      </c>
      <c r="J53" s="57">
        <v>150</v>
      </c>
      <c r="K53" t="str">
        <f t="shared" si="0"/>
        <v>5</v>
      </c>
    </row>
    <row r="54" spans="1:13" x14ac:dyDescent="0.25">
      <c r="A54" s="53">
        <v>6171</v>
      </c>
      <c r="B54" s="54" t="s">
        <v>24</v>
      </c>
      <c r="C54" s="53">
        <v>5169</v>
      </c>
      <c r="D54" s="54" t="s">
        <v>12</v>
      </c>
      <c r="E54" s="53">
        <v>517</v>
      </c>
      <c r="F54" s="55" t="s">
        <v>569</v>
      </c>
      <c r="G54" s="53"/>
      <c r="H54" s="56">
        <v>0</v>
      </c>
      <c r="I54" s="56">
        <v>40</v>
      </c>
      <c r="J54" s="57">
        <v>150</v>
      </c>
      <c r="K54" t="str">
        <f t="shared" si="0"/>
        <v>5</v>
      </c>
    </row>
    <row r="55" spans="1:13" x14ac:dyDescent="0.25">
      <c r="A55" s="53">
        <v>6171</v>
      </c>
      <c r="B55" s="54" t="s">
        <v>24</v>
      </c>
      <c r="C55" s="53">
        <v>5169</v>
      </c>
      <c r="D55" s="54" t="s">
        <v>12</v>
      </c>
      <c r="E55" s="53">
        <v>520</v>
      </c>
      <c r="F55" s="55" t="s">
        <v>144</v>
      </c>
      <c r="G55" s="53"/>
      <c r="H55" s="56">
        <v>1000</v>
      </c>
      <c r="I55" s="56">
        <v>708.8</v>
      </c>
      <c r="J55" s="57">
        <v>1500</v>
      </c>
      <c r="K55" t="str">
        <f t="shared" si="0"/>
        <v>5</v>
      </c>
    </row>
    <row r="56" spans="1:13" x14ac:dyDescent="0.25">
      <c r="A56" s="53">
        <v>6171</v>
      </c>
      <c r="B56" s="54" t="s">
        <v>24</v>
      </c>
      <c r="C56" s="53">
        <v>5169</v>
      </c>
      <c r="D56" s="54" t="s">
        <v>12</v>
      </c>
      <c r="E56" s="53">
        <v>521</v>
      </c>
      <c r="F56" s="55" t="s">
        <v>117</v>
      </c>
      <c r="G56" s="53"/>
      <c r="H56" s="56">
        <v>1000</v>
      </c>
      <c r="I56" s="56">
        <v>948.5</v>
      </c>
      <c r="J56" s="57">
        <v>1300</v>
      </c>
      <c r="K56" t="str">
        <f t="shared" si="0"/>
        <v>5</v>
      </c>
    </row>
    <row r="57" spans="1:13" x14ac:dyDescent="0.25">
      <c r="A57" s="53">
        <v>6171</v>
      </c>
      <c r="B57" s="54" t="s">
        <v>24</v>
      </c>
      <c r="C57" s="53">
        <v>5171</v>
      </c>
      <c r="D57" s="54" t="s">
        <v>22</v>
      </c>
      <c r="E57" s="53">
        <v>550</v>
      </c>
      <c r="F57" s="72" t="s">
        <v>644</v>
      </c>
      <c r="G57" s="53"/>
      <c r="H57" s="56">
        <v>0</v>
      </c>
      <c r="I57" s="56">
        <v>500</v>
      </c>
      <c r="J57" s="57"/>
      <c r="K57" t="str">
        <f t="shared" si="0"/>
        <v>5</v>
      </c>
    </row>
    <row r="58" spans="1:13" x14ac:dyDescent="0.25">
      <c r="A58" s="53">
        <v>6171</v>
      </c>
      <c r="B58" s="54" t="s">
        <v>24</v>
      </c>
      <c r="C58" s="53">
        <v>6121</v>
      </c>
      <c r="D58" s="54" t="s">
        <v>124</v>
      </c>
      <c r="E58" s="53">
        <v>6122</v>
      </c>
      <c r="F58" s="80" t="s">
        <v>641</v>
      </c>
      <c r="G58" s="53"/>
      <c r="H58" s="56"/>
      <c r="I58" s="56"/>
      <c r="J58" s="57">
        <v>3200</v>
      </c>
      <c r="K58" s="61">
        <v>6</v>
      </c>
    </row>
    <row r="59" spans="1:13" x14ac:dyDescent="0.25">
      <c r="A59" s="53">
        <v>6171</v>
      </c>
      <c r="B59" s="54" t="s">
        <v>24</v>
      </c>
      <c r="C59" s="53">
        <v>6121</v>
      </c>
      <c r="D59" s="54" t="s">
        <v>124</v>
      </c>
      <c r="E59" s="53">
        <v>550</v>
      </c>
      <c r="F59" s="54" t="s">
        <v>645</v>
      </c>
      <c r="G59" s="53"/>
      <c r="H59" s="56">
        <v>0</v>
      </c>
      <c r="I59" s="56">
        <v>5500</v>
      </c>
      <c r="J59" s="57"/>
      <c r="K59" t="str">
        <f t="shared" si="0"/>
        <v>6</v>
      </c>
    </row>
    <row r="60" spans="1:13" x14ac:dyDescent="0.25">
      <c r="A60" s="53">
        <v>6171</v>
      </c>
      <c r="B60" s="54" t="s">
        <v>24</v>
      </c>
      <c r="C60" s="53">
        <v>6121</v>
      </c>
      <c r="D60" s="54" t="s">
        <v>124</v>
      </c>
      <c r="E60" s="53">
        <v>570</v>
      </c>
      <c r="F60" s="54" t="s">
        <v>145</v>
      </c>
      <c r="G60" s="53"/>
      <c r="H60" s="56">
        <v>800</v>
      </c>
      <c r="I60" s="56">
        <v>800</v>
      </c>
      <c r="J60" s="57">
        <v>1000</v>
      </c>
      <c r="K60" t="str">
        <f t="shared" si="0"/>
        <v>6</v>
      </c>
    </row>
    <row r="61" spans="1:13" x14ac:dyDescent="0.25">
      <c r="A61" s="33" t="s">
        <v>353</v>
      </c>
      <c r="B61" s="34"/>
      <c r="C61" s="33"/>
      <c r="D61" s="34"/>
      <c r="E61" s="33"/>
      <c r="F61" s="34"/>
      <c r="G61" s="33"/>
      <c r="H61" s="35">
        <f>SUM(H16:H60)</f>
        <v>73600</v>
      </c>
      <c r="I61" s="35">
        <f>SUM(I16:I60)</f>
        <v>92354</v>
      </c>
      <c r="J61" s="35">
        <f>SUM(J16:J60)</f>
        <v>74550</v>
      </c>
      <c r="K61" t="str">
        <f t="shared" ref="K61:K81" si="2">LEFT(C61,1)</f>
        <v/>
      </c>
      <c r="L61" s="27"/>
      <c r="M61" s="27"/>
    </row>
    <row r="62" spans="1:13" x14ac:dyDescent="0.25">
      <c r="A62" s="11" t="s">
        <v>350</v>
      </c>
      <c r="B62" s="12"/>
      <c r="C62" s="11"/>
      <c r="D62" s="12"/>
      <c r="E62" s="11"/>
      <c r="F62" s="12"/>
      <c r="G62" s="11"/>
      <c r="H62" s="13">
        <f>SUM(H15)</f>
        <v>49115</v>
      </c>
      <c r="I62" s="13">
        <f>SUM(I15)</f>
        <v>51559.400000000009</v>
      </c>
      <c r="J62" s="13">
        <f>SUM(J15)</f>
        <v>31510</v>
      </c>
      <c r="K62" t="str">
        <f t="shared" si="2"/>
        <v/>
      </c>
      <c r="M62" s="27"/>
    </row>
    <row r="63" spans="1:13" x14ac:dyDescent="0.25">
      <c r="A63" s="11" t="s">
        <v>351</v>
      </c>
      <c r="B63" s="12"/>
      <c r="C63" s="11"/>
      <c r="D63" s="12"/>
      <c r="E63" s="11"/>
      <c r="F63" s="12"/>
      <c r="G63" s="11"/>
      <c r="H63" s="13">
        <f>SUM(H61)</f>
        <v>73600</v>
      </c>
      <c r="I63" s="13">
        <f t="shared" ref="I63:J63" si="3">SUM(I61)</f>
        <v>92354</v>
      </c>
      <c r="J63" s="13">
        <f t="shared" si="3"/>
        <v>74550</v>
      </c>
      <c r="K63" t="str">
        <f t="shared" si="2"/>
        <v/>
      </c>
    </row>
    <row r="64" spans="1:13" x14ac:dyDescent="0.25">
      <c r="A64" s="11" t="s">
        <v>352</v>
      </c>
      <c r="B64" s="12"/>
      <c r="C64" s="11"/>
      <c r="D64" s="12"/>
      <c r="E64" s="11"/>
      <c r="F64" s="12"/>
      <c r="G64" s="11"/>
      <c r="H64" s="13">
        <f>H62-H63</f>
        <v>-24485</v>
      </c>
      <c r="I64" s="13">
        <f t="shared" ref="I64:J64" si="4">I62-I63</f>
        <v>-40794.599999999991</v>
      </c>
      <c r="J64" s="13">
        <f t="shared" si="4"/>
        <v>-43040</v>
      </c>
      <c r="K64" t="str">
        <f t="shared" si="2"/>
        <v/>
      </c>
      <c r="L64" s="27"/>
    </row>
    <row r="65" spans="1:16" s="15" customFormat="1" ht="15.6" customHeight="1" x14ac:dyDescent="0.25">
      <c r="A65" s="91" t="s">
        <v>150</v>
      </c>
      <c r="B65" s="91"/>
      <c r="C65" s="91"/>
      <c r="D65" s="91"/>
      <c r="E65" s="91"/>
      <c r="F65" s="91"/>
      <c r="G65" s="91"/>
      <c r="H65" s="91"/>
      <c r="I65" s="91"/>
      <c r="J65" s="92"/>
      <c r="K65" t="str">
        <f t="shared" si="2"/>
        <v/>
      </c>
    </row>
    <row r="66" spans="1:16" x14ac:dyDescent="0.25">
      <c r="A66" s="53">
        <v>6330</v>
      </c>
      <c r="B66" s="54" t="s">
        <v>87</v>
      </c>
      <c r="C66" s="53">
        <v>4131</v>
      </c>
      <c r="D66" s="54" t="s">
        <v>88</v>
      </c>
      <c r="E66" s="53"/>
      <c r="F66" s="54" t="s">
        <v>570</v>
      </c>
      <c r="G66" s="53"/>
      <c r="H66" s="56">
        <v>4700</v>
      </c>
      <c r="I66" s="56">
        <v>4700</v>
      </c>
      <c r="J66" s="57">
        <v>5500</v>
      </c>
      <c r="K66" s="36" t="str">
        <f t="shared" si="2"/>
        <v>4</v>
      </c>
      <c r="L66" s="36"/>
      <c r="M66" s="36"/>
      <c r="N66" s="36"/>
    </row>
    <row r="67" spans="1:16" x14ac:dyDescent="0.25">
      <c r="A67" s="33" t="s">
        <v>354</v>
      </c>
      <c r="B67" s="34"/>
      <c r="C67" s="33"/>
      <c r="D67" s="34"/>
      <c r="E67" s="33"/>
      <c r="F67" s="34"/>
      <c r="G67" s="33"/>
      <c r="H67" s="35">
        <f>SUM(H66)</f>
        <v>4700</v>
      </c>
      <c r="I67" s="35">
        <f t="shared" ref="I67:J67" si="5">SUM(I66)</f>
        <v>4700</v>
      </c>
      <c r="J67" s="35">
        <f t="shared" si="5"/>
        <v>5500</v>
      </c>
      <c r="K67" t="str">
        <f t="shared" si="2"/>
        <v/>
      </c>
    </row>
    <row r="68" spans="1:16" x14ac:dyDescent="0.25">
      <c r="A68" s="53">
        <v>6171</v>
      </c>
      <c r="B68" s="54" t="s">
        <v>24</v>
      </c>
      <c r="C68" s="53">
        <v>5163</v>
      </c>
      <c r="D68" s="54" t="s">
        <v>21</v>
      </c>
      <c r="E68" s="53"/>
      <c r="F68" s="54" t="s">
        <v>147</v>
      </c>
      <c r="G68" s="53"/>
      <c r="H68" s="56">
        <v>600</v>
      </c>
      <c r="I68" s="56">
        <v>600</v>
      </c>
      <c r="J68" s="10">
        <v>400</v>
      </c>
      <c r="K68" t="str">
        <f t="shared" si="2"/>
        <v>5</v>
      </c>
    </row>
    <row r="69" spans="1:16" x14ac:dyDescent="0.25">
      <c r="A69" s="71">
        <v>6171</v>
      </c>
      <c r="B69" s="72" t="s">
        <v>24</v>
      </c>
      <c r="C69" s="71">
        <v>6121</v>
      </c>
      <c r="D69" s="72" t="s">
        <v>124</v>
      </c>
      <c r="E69" s="53">
        <v>556</v>
      </c>
      <c r="F69" s="72" t="s">
        <v>713</v>
      </c>
      <c r="G69" s="53"/>
      <c r="H69" s="56">
        <v>400</v>
      </c>
      <c r="I69" s="56">
        <v>400</v>
      </c>
      <c r="J69" s="57">
        <v>2500</v>
      </c>
      <c r="K69" t="str">
        <f t="shared" si="2"/>
        <v>6</v>
      </c>
      <c r="L69" s="36"/>
      <c r="M69" s="36"/>
      <c r="N69" s="36"/>
      <c r="O69" s="36"/>
      <c r="P69" s="36"/>
    </row>
    <row r="70" spans="1:16" x14ac:dyDescent="0.25">
      <c r="A70" s="71">
        <v>6171</v>
      </c>
      <c r="B70" s="72" t="s">
        <v>24</v>
      </c>
      <c r="C70" s="71">
        <v>6121</v>
      </c>
      <c r="D70" s="72" t="s">
        <v>124</v>
      </c>
      <c r="E70" s="53">
        <v>557</v>
      </c>
      <c r="F70" s="54" t="s">
        <v>149</v>
      </c>
      <c r="G70" s="53"/>
      <c r="H70" s="56">
        <v>300</v>
      </c>
      <c r="I70" s="56">
        <v>300</v>
      </c>
      <c r="J70" s="57"/>
      <c r="K70" t="str">
        <f t="shared" si="2"/>
        <v>6</v>
      </c>
    </row>
    <row r="71" spans="1:16" x14ac:dyDescent="0.25">
      <c r="A71" s="53">
        <v>6171</v>
      </c>
      <c r="B71" s="54" t="s">
        <v>24</v>
      </c>
      <c r="C71" s="53">
        <v>6121</v>
      </c>
      <c r="D71" s="54" t="s">
        <v>124</v>
      </c>
      <c r="E71" s="53">
        <v>568</v>
      </c>
      <c r="F71" s="54" t="s">
        <v>148</v>
      </c>
      <c r="G71" s="53"/>
      <c r="H71" s="56">
        <v>3000</v>
      </c>
      <c r="I71" s="56">
        <v>3000</v>
      </c>
      <c r="J71" s="57">
        <v>3000</v>
      </c>
      <c r="K71" t="str">
        <f t="shared" si="2"/>
        <v>6</v>
      </c>
    </row>
    <row r="72" spans="1:16" x14ac:dyDescent="0.25">
      <c r="A72" s="7">
        <v>6171</v>
      </c>
      <c r="B72" s="8" t="s">
        <v>24</v>
      </c>
      <c r="C72" s="7">
        <v>6121</v>
      </c>
      <c r="D72" s="8" t="s">
        <v>124</v>
      </c>
      <c r="E72" s="7">
        <v>569</v>
      </c>
      <c r="F72" s="8" t="s">
        <v>503</v>
      </c>
      <c r="G72" s="7"/>
      <c r="H72" s="9">
        <v>1000</v>
      </c>
      <c r="I72" s="9">
        <v>1000</v>
      </c>
      <c r="J72" s="10"/>
      <c r="K72" t="str">
        <f t="shared" si="2"/>
        <v>6</v>
      </c>
      <c r="L72" s="27"/>
    </row>
    <row r="73" spans="1:16" x14ac:dyDescent="0.25">
      <c r="A73" s="33" t="s">
        <v>355</v>
      </c>
      <c r="B73" s="34"/>
      <c r="C73" s="33"/>
      <c r="D73" s="34"/>
      <c r="E73" s="33"/>
      <c r="F73" s="34"/>
      <c r="G73" s="33"/>
      <c r="H73" s="35">
        <f>SUM(H68:H72)</f>
        <v>5300</v>
      </c>
      <c r="I73" s="35">
        <f t="shared" ref="I73:J73" si="6">SUM(I68:I72)</f>
        <v>5300</v>
      </c>
      <c r="J73" s="35">
        <f t="shared" si="6"/>
        <v>5900</v>
      </c>
      <c r="K73" t="str">
        <f t="shared" si="2"/>
        <v/>
      </c>
      <c r="L73" s="27"/>
      <c r="M73" s="27"/>
    </row>
    <row r="74" spans="1:16" x14ac:dyDescent="0.25">
      <c r="A74" s="11" t="s">
        <v>356</v>
      </c>
      <c r="B74" s="12"/>
      <c r="C74" s="11"/>
      <c r="D74" s="12"/>
      <c r="E74" s="11"/>
      <c r="F74" s="12"/>
      <c r="G74" s="11"/>
      <c r="H74" s="13">
        <f>SUM(H67)</f>
        <v>4700</v>
      </c>
      <c r="I74" s="13">
        <f t="shared" ref="I74:J74" si="7">SUM(I67)</f>
        <v>4700</v>
      </c>
      <c r="J74" s="13">
        <f t="shared" si="7"/>
        <v>5500</v>
      </c>
      <c r="K74" t="str">
        <f t="shared" si="2"/>
        <v/>
      </c>
    </row>
    <row r="75" spans="1:16" x14ac:dyDescent="0.25">
      <c r="A75" s="11" t="s">
        <v>357</v>
      </c>
      <c r="B75" s="12"/>
      <c r="C75" s="11"/>
      <c r="D75" s="12"/>
      <c r="E75" s="11"/>
      <c r="F75" s="12"/>
      <c r="G75" s="11"/>
      <c r="H75" s="13">
        <f>SUM(H73)</f>
        <v>5300</v>
      </c>
      <c r="I75" s="13">
        <f t="shared" ref="I75:J75" si="8">SUM(I73)</f>
        <v>5300</v>
      </c>
      <c r="J75" s="13">
        <f t="shared" si="8"/>
        <v>5900</v>
      </c>
      <c r="K75" t="str">
        <f t="shared" si="2"/>
        <v/>
      </c>
      <c r="M75" s="27"/>
    </row>
    <row r="76" spans="1:16" x14ac:dyDescent="0.25">
      <c r="A76" s="11" t="s">
        <v>358</v>
      </c>
      <c r="B76" s="12"/>
      <c r="C76" s="11"/>
      <c r="D76" s="12"/>
      <c r="E76" s="11"/>
      <c r="F76" s="12"/>
      <c r="G76" s="11"/>
      <c r="H76" s="13">
        <f>H74-H75</f>
        <v>-600</v>
      </c>
      <c r="I76" s="13">
        <f t="shared" ref="I76:J76" si="9">I74-I75</f>
        <v>-600</v>
      </c>
      <c r="J76" s="13">
        <f t="shared" si="9"/>
        <v>-400</v>
      </c>
      <c r="K76" t="str">
        <f t="shared" si="2"/>
        <v/>
      </c>
      <c r="L76" s="27"/>
    </row>
    <row r="77" spans="1:16" x14ac:dyDescent="0.25">
      <c r="K77" t="str">
        <f t="shared" si="2"/>
        <v/>
      </c>
      <c r="L77" s="27"/>
    </row>
    <row r="78" spans="1:16" x14ac:dyDescent="0.25">
      <c r="A78" s="4" t="s">
        <v>359</v>
      </c>
      <c r="B78" s="5"/>
      <c r="C78" s="4"/>
      <c r="D78" s="5"/>
      <c r="E78" s="4"/>
      <c r="F78" s="5"/>
      <c r="G78" s="4"/>
      <c r="H78" s="6">
        <f>SUM(H74,H62)</f>
        <v>53815</v>
      </c>
      <c r="I78" s="6">
        <f t="shared" ref="I78:J78" si="10">SUM(I74,I62)</f>
        <v>56259.400000000009</v>
      </c>
      <c r="J78" s="6">
        <f t="shared" si="10"/>
        <v>37010</v>
      </c>
      <c r="K78" t="str">
        <f t="shared" si="2"/>
        <v/>
      </c>
      <c r="L78" s="27"/>
      <c r="M78" s="27"/>
    </row>
    <row r="79" spans="1:16" x14ac:dyDescent="0.25">
      <c r="A79" s="4" t="s">
        <v>360</v>
      </c>
      <c r="B79" s="5"/>
      <c r="C79" s="4"/>
      <c r="D79" s="5"/>
      <c r="E79" s="4"/>
      <c r="F79" s="5"/>
      <c r="G79" s="4"/>
      <c r="H79" s="6">
        <f>SUM(H75,H63)</f>
        <v>78900</v>
      </c>
      <c r="I79" s="6">
        <f t="shared" ref="I79:J79" si="11">SUM(I75,I63)</f>
        <v>97654</v>
      </c>
      <c r="J79" s="6">
        <f t="shared" si="11"/>
        <v>80450</v>
      </c>
      <c r="K79" t="str">
        <f t="shared" si="2"/>
        <v/>
      </c>
      <c r="L79" s="27"/>
    </row>
    <row r="80" spans="1:16" x14ac:dyDescent="0.25">
      <c r="A80" s="4" t="s">
        <v>361</v>
      </c>
      <c r="B80" s="5"/>
      <c r="C80" s="4"/>
      <c r="D80" s="5"/>
      <c r="E80" s="4"/>
      <c r="F80" s="5"/>
      <c r="G80" s="4"/>
      <c r="H80" s="6">
        <f>H78-H79</f>
        <v>-25085</v>
      </c>
      <c r="I80" s="6">
        <f t="shared" ref="I80:J80" si="12">I78-I79</f>
        <v>-41394.599999999991</v>
      </c>
      <c r="J80" s="6">
        <f t="shared" si="12"/>
        <v>-43440</v>
      </c>
      <c r="K80" t="str">
        <f t="shared" si="2"/>
        <v/>
      </c>
      <c r="L80" s="27"/>
    </row>
    <row r="81" spans="11:11" x14ac:dyDescent="0.25">
      <c r="K81" t="str">
        <f t="shared" si="2"/>
        <v/>
      </c>
    </row>
  </sheetData>
  <mergeCells count="3">
    <mergeCell ref="A2:J2"/>
    <mergeCell ref="A3:J3"/>
    <mergeCell ref="A65:J65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  <ignoredErrors>
    <ignoredError sqref="J73 H73:I7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M30" sqref="M30"/>
    </sheetView>
  </sheetViews>
  <sheetFormatPr defaultRowHeight="14.4" x14ac:dyDescent="0.25"/>
  <cols>
    <col min="1" max="1" width="5.90625" style="1" customWidth="1"/>
    <col min="2" max="2" width="29.08984375" style="2" customWidth="1"/>
    <col min="3" max="3" width="5.90625" style="1" customWidth="1"/>
    <col min="4" max="4" width="30.26953125" style="2" customWidth="1"/>
    <col min="5" max="5" width="6.08984375" style="1" customWidth="1"/>
    <col min="6" max="6" width="32.453125" style="2" customWidth="1"/>
    <col min="7" max="7" width="7" style="1" customWidth="1"/>
    <col min="8" max="10" width="13.90625" style="3" customWidth="1"/>
    <col min="11" max="11" width="8.7265625" hidden="1" customWidth="1"/>
  </cols>
  <sheetData>
    <row r="1" spans="1:11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1" s="15" customFormat="1" ht="15.6" customHeight="1" x14ac:dyDescent="0.25">
      <c r="A2" s="96" t="s">
        <v>173</v>
      </c>
      <c r="B2" s="96"/>
      <c r="C2" s="96"/>
      <c r="D2" s="96"/>
      <c r="E2" s="96"/>
      <c r="F2" s="96"/>
      <c r="G2" s="96"/>
      <c r="H2" s="96"/>
      <c r="I2" s="96"/>
      <c r="J2" s="97"/>
    </row>
    <row r="3" spans="1:11" x14ac:dyDescent="0.25">
      <c r="A3" s="7"/>
      <c r="B3" s="8"/>
      <c r="C3" s="7">
        <v>4116</v>
      </c>
      <c r="D3" s="19" t="s">
        <v>414</v>
      </c>
      <c r="E3" s="7"/>
      <c r="F3" s="8" t="s">
        <v>151</v>
      </c>
      <c r="G3" s="7">
        <v>13010</v>
      </c>
      <c r="H3" s="9">
        <v>432</v>
      </c>
      <c r="I3" s="9">
        <v>432</v>
      </c>
      <c r="J3" s="10">
        <v>432</v>
      </c>
      <c r="K3" t="str">
        <f>LEFT(C3,1)</f>
        <v>4</v>
      </c>
    </row>
    <row r="4" spans="1:11" x14ac:dyDescent="0.25">
      <c r="A4" s="7"/>
      <c r="B4" s="8"/>
      <c r="C4" s="7">
        <v>4121</v>
      </c>
      <c r="D4" s="19" t="s">
        <v>152</v>
      </c>
      <c r="E4" s="7"/>
      <c r="F4" s="8" t="s">
        <v>153</v>
      </c>
      <c r="G4" s="7"/>
      <c r="H4" s="9">
        <v>400</v>
      </c>
      <c r="I4" s="9">
        <v>400</v>
      </c>
      <c r="J4" s="10">
        <v>400</v>
      </c>
      <c r="K4" t="str">
        <f t="shared" ref="K4:K34" si="0">LEFT(C4,1)</f>
        <v>4</v>
      </c>
    </row>
    <row r="5" spans="1:11" x14ac:dyDescent="0.25">
      <c r="A5" s="33" t="s">
        <v>363</v>
      </c>
      <c r="B5" s="34"/>
      <c r="C5" s="33"/>
      <c r="D5" s="34"/>
      <c r="E5" s="33"/>
      <c r="F5" s="34"/>
      <c r="G5" s="33"/>
      <c r="H5" s="35">
        <f>SUM(H3:H4)</f>
        <v>832</v>
      </c>
      <c r="I5" s="35">
        <f t="shared" ref="I5:J5" si="1">SUM(I3:I4)</f>
        <v>832</v>
      </c>
      <c r="J5" s="35">
        <f t="shared" si="1"/>
        <v>832</v>
      </c>
      <c r="K5" t="str">
        <f t="shared" si="0"/>
        <v/>
      </c>
    </row>
    <row r="6" spans="1:11" x14ac:dyDescent="0.25">
      <c r="A6" s="7">
        <v>3429</v>
      </c>
      <c r="B6" s="8" t="s">
        <v>98</v>
      </c>
      <c r="C6" s="7">
        <v>5136</v>
      </c>
      <c r="D6" s="8" t="s">
        <v>571</v>
      </c>
      <c r="E6" s="7">
        <v>701</v>
      </c>
      <c r="F6" s="8" t="s">
        <v>154</v>
      </c>
      <c r="G6" s="7"/>
      <c r="H6" s="9">
        <v>2</v>
      </c>
      <c r="I6" s="9">
        <v>2</v>
      </c>
      <c r="J6" s="10">
        <v>2</v>
      </c>
      <c r="K6" t="str">
        <f t="shared" si="0"/>
        <v>5</v>
      </c>
    </row>
    <row r="7" spans="1:11" x14ac:dyDescent="0.25">
      <c r="A7" s="7">
        <v>3429</v>
      </c>
      <c r="B7" s="8" t="s">
        <v>98</v>
      </c>
      <c r="C7" s="7">
        <v>5137</v>
      </c>
      <c r="D7" s="19" t="s">
        <v>419</v>
      </c>
      <c r="E7" s="7">
        <v>701</v>
      </c>
      <c r="F7" s="8" t="s">
        <v>155</v>
      </c>
      <c r="G7" s="7"/>
      <c r="H7" s="9">
        <v>10</v>
      </c>
      <c r="I7" s="9">
        <v>10</v>
      </c>
      <c r="J7" s="10">
        <v>30</v>
      </c>
      <c r="K7" t="str">
        <f t="shared" si="0"/>
        <v>5</v>
      </c>
    </row>
    <row r="8" spans="1:11" x14ac:dyDescent="0.25">
      <c r="A8" s="7">
        <v>3429</v>
      </c>
      <c r="B8" s="8" t="s">
        <v>98</v>
      </c>
      <c r="C8" s="7">
        <v>5139</v>
      </c>
      <c r="D8" s="19" t="s">
        <v>420</v>
      </c>
      <c r="E8" s="7">
        <v>701</v>
      </c>
      <c r="F8" s="8" t="s">
        <v>156</v>
      </c>
      <c r="G8" s="7"/>
      <c r="H8" s="9">
        <v>1</v>
      </c>
      <c r="I8" s="9">
        <v>1</v>
      </c>
      <c r="J8" s="10">
        <v>1</v>
      </c>
      <c r="K8" t="str">
        <f t="shared" si="0"/>
        <v>5</v>
      </c>
    </row>
    <row r="9" spans="1:11" x14ac:dyDescent="0.25">
      <c r="A9" s="7">
        <v>3429</v>
      </c>
      <c r="B9" s="8" t="s">
        <v>98</v>
      </c>
      <c r="C9" s="7">
        <v>5151</v>
      </c>
      <c r="D9" s="8" t="s">
        <v>16</v>
      </c>
      <c r="E9" s="7">
        <v>701</v>
      </c>
      <c r="F9" s="8" t="s">
        <v>157</v>
      </c>
      <c r="G9" s="7"/>
      <c r="H9" s="9">
        <v>1</v>
      </c>
      <c r="I9" s="9">
        <v>1</v>
      </c>
      <c r="J9" s="10">
        <v>1</v>
      </c>
      <c r="K9" t="str">
        <f t="shared" si="0"/>
        <v>5</v>
      </c>
    </row>
    <row r="10" spans="1:11" x14ac:dyDescent="0.25">
      <c r="A10" s="7">
        <v>3429</v>
      </c>
      <c r="B10" s="8" t="s">
        <v>98</v>
      </c>
      <c r="C10" s="7">
        <v>5154</v>
      </c>
      <c r="D10" s="8" t="s">
        <v>18</v>
      </c>
      <c r="E10" s="7">
        <v>701</v>
      </c>
      <c r="F10" s="8" t="s">
        <v>158</v>
      </c>
      <c r="G10" s="7"/>
      <c r="H10" s="9">
        <v>4</v>
      </c>
      <c r="I10" s="9">
        <v>4</v>
      </c>
      <c r="J10" s="10">
        <v>4</v>
      </c>
      <c r="K10" t="str">
        <f t="shared" si="0"/>
        <v>5</v>
      </c>
    </row>
    <row r="11" spans="1:11" x14ac:dyDescent="0.25">
      <c r="A11" s="7">
        <v>3429</v>
      </c>
      <c r="B11" s="8" t="s">
        <v>98</v>
      </c>
      <c r="C11" s="7">
        <v>5169</v>
      </c>
      <c r="D11" s="8" t="s">
        <v>12</v>
      </c>
      <c r="E11" s="7">
        <v>701</v>
      </c>
      <c r="F11" s="8" t="s">
        <v>159</v>
      </c>
      <c r="G11" s="7"/>
      <c r="H11" s="9">
        <v>30</v>
      </c>
      <c r="I11" s="9">
        <v>30</v>
      </c>
      <c r="J11" s="10">
        <v>33</v>
      </c>
      <c r="K11" t="str">
        <f t="shared" si="0"/>
        <v>5</v>
      </c>
    </row>
    <row r="12" spans="1:11" x14ac:dyDescent="0.25">
      <c r="A12" s="53">
        <v>3900</v>
      </c>
      <c r="B12" s="54" t="s">
        <v>160</v>
      </c>
      <c r="C12" s="53">
        <v>5169</v>
      </c>
      <c r="D12" s="54" t="s">
        <v>12</v>
      </c>
      <c r="E12" s="53">
        <v>709</v>
      </c>
      <c r="F12" s="55" t="s">
        <v>504</v>
      </c>
      <c r="G12" s="53"/>
      <c r="H12" s="56">
        <v>300</v>
      </c>
      <c r="I12" s="56">
        <v>300</v>
      </c>
      <c r="J12" s="57">
        <v>300</v>
      </c>
      <c r="K12" s="36" t="str">
        <f t="shared" si="0"/>
        <v>5</v>
      </c>
    </row>
    <row r="13" spans="1:11" x14ac:dyDescent="0.25">
      <c r="A13" s="7">
        <v>4339</v>
      </c>
      <c r="B13" s="8" t="s">
        <v>161</v>
      </c>
      <c r="C13" s="7">
        <v>5011</v>
      </c>
      <c r="D13" s="19" t="s">
        <v>421</v>
      </c>
      <c r="E13" s="7"/>
      <c r="F13" s="26" t="s">
        <v>162</v>
      </c>
      <c r="G13" s="7">
        <v>13010</v>
      </c>
      <c r="H13" s="9">
        <v>432</v>
      </c>
      <c r="I13" s="9">
        <v>747.6</v>
      </c>
      <c r="J13" s="10">
        <v>211</v>
      </c>
      <c r="K13" t="str">
        <f t="shared" si="0"/>
        <v>5</v>
      </c>
    </row>
    <row r="14" spans="1:11" x14ac:dyDescent="0.25">
      <c r="A14" s="7">
        <v>4339</v>
      </c>
      <c r="B14" s="8" t="s">
        <v>161</v>
      </c>
      <c r="C14" s="7">
        <v>5031</v>
      </c>
      <c r="D14" s="19" t="s">
        <v>413</v>
      </c>
      <c r="E14" s="7"/>
      <c r="F14" s="28" t="s">
        <v>572</v>
      </c>
      <c r="G14" s="7">
        <v>13010</v>
      </c>
      <c r="H14" s="9">
        <v>0</v>
      </c>
      <c r="I14" s="9">
        <v>48</v>
      </c>
      <c r="J14" s="10">
        <v>53</v>
      </c>
      <c r="K14" t="str">
        <f t="shared" si="0"/>
        <v>5</v>
      </c>
    </row>
    <row r="15" spans="1:11" x14ac:dyDescent="0.25">
      <c r="A15" s="7">
        <v>4339</v>
      </c>
      <c r="B15" s="8" t="s">
        <v>161</v>
      </c>
      <c r="C15" s="7">
        <v>5032</v>
      </c>
      <c r="D15" s="19" t="s">
        <v>415</v>
      </c>
      <c r="E15" s="7"/>
      <c r="F15" s="28" t="s">
        <v>573</v>
      </c>
      <c r="G15" s="7">
        <v>13010</v>
      </c>
      <c r="H15" s="9">
        <v>0</v>
      </c>
      <c r="I15" s="9">
        <v>18</v>
      </c>
      <c r="J15" s="10">
        <v>19</v>
      </c>
      <c r="K15" t="str">
        <f t="shared" si="0"/>
        <v>5</v>
      </c>
    </row>
    <row r="16" spans="1:11" x14ac:dyDescent="0.25">
      <c r="A16" s="7">
        <v>4339</v>
      </c>
      <c r="B16" s="8" t="s">
        <v>161</v>
      </c>
      <c r="C16" s="7">
        <v>5038</v>
      </c>
      <c r="D16" s="19" t="s">
        <v>163</v>
      </c>
      <c r="E16" s="7"/>
      <c r="F16" s="28" t="s">
        <v>574</v>
      </c>
      <c r="G16" s="7">
        <v>13010</v>
      </c>
      <c r="H16" s="9">
        <v>0</v>
      </c>
      <c r="I16" s="9">
        <v>2.5</v>
      </c>
      <c r="J16" s="10">
        <v>0.9</v>
      </c>
      <c r="K16" t="str">
        <f t="shared" si="0"/>
        <v>5</v>
      </c>
    </row>
    <row r="17" spans="1:13" x14ac:dyDescent="0.25">
      <c r="A17" s="7">
        <v>4339</v>
      </c>
      <c r="B17" s="8" t="s">
        <v>161</v>
      </c>
      <c r="C17" s="7">
        <v>5156</v>
      </c>
      <c r="D17" s="8" t="s">
        <v>19</v>
      </c>
      <c r="E17" s="7"/>
      <c r="F17" s="26" t="s">
        <v>575</v>
      </c>
      <c r="G17" s="7">
        <v>13010</v>
      </c>
      <c r="H17" s="9">
        <v>0</v>
      </c>
      <c r="I17" s="9">
        <v>1</v>
      </c>
      <c r="J17" s="10">
        <v>1</v>
      </c>
      <c r="K17" t="str">
        <f t="shared" si="0"/>
        <v>5</v>
      </c>
    </row>
    <row r="18" spans="1:13" x14ac:dyDescent="0.25">
      <c r="A18" s="7">
        <v>4339</v>
      </c>
      <c r="B18" s="8" t="s">
        <v>161</v>
      </c>
      <c r="C18" s="7">
        <v>5167</v>
      </c>
      <c r="D18" s="8" t="s">
        <v>109</v>
      </c>
      <c r="E18" s="7"/>
      <c r="F18" s="26" t="s">
        <v>576</v>
      </c>
      <c r="G18" s="7">
        <v>13010</v>
      </c>
      <c r="H18" s="9">
        <v>0</v>
      </c>
      <c r="I18" s="9">
        <v>3.6</v>
      </c>
      <c r="J18" s="10">
        <v>4</v>
      </c>
      <c r="K18" t="str">
        <f t="shared" si="0"/>
        <v>5</v>
      </c>
    </row>
    <row r="19" spans="1:13" x14ac:dyDescent="0.25">
      <c r="A19" s="7">
        <v>4339</v>
      </c>
      <c r="B19" s="8" t="s">
        <v>161</v>
      </c>
      <c r="C19" s="7">
        <v>5169</v>
      </c>
      <c r="D19" s="8" t="s">
        <v>12</v>
      </c>
      <c r="E19" s="7"/>
      <c r="F19" s="26" t="s">
        <v>577</v>
      </c>
      <c r="G19" s="7">
        <v>13010</v>
      </c>
      <c r="H19" s="9">
        <v>0</v>
      </c>
      <c r="I19" s="9">
        <v>84</v>
      </c>
      <c r="J19" s="10">
        <v>50</v>
      </c>
      <c r="K19" t="str">
        <f t="shared" si="0"/>
        <v>5</v>
      </c>
    </row>
    <row r="20" spans="1:13" x14ac:dyDescent="0.25">
      <c r="A20" s="7">
        <v>4339</v>
      </c>
      <c r="B20" s="8" t="s">
        <v>161</v>
      </c>
      <c r="C20" s="7">
        <v>5169</v>
      </c>
      <c r="D20" s="8" t="s">
        <v>12</v>
      </c>
      <c r="E20" s="7">
        <v>706</v>
      </c>
      <c r="F20" s="26" t="s">
        <v>164</v>
      </c>
      <c r="G20" s="7"/>
      <c r="H20" s="9">
        <v>100</v>
      </c>
      <c r="I20" s="9">
        <v>100</v>
      </c>
      <c r="J20" s="10">
        <v>100</v>
      </c>
      <c r="K20" t="str">
        <f t="shared" si="0"/>
        <v>5</v>
      </c>
    </row>
    <row r="21" spans="1:13" x14ac:dyDescent="0.25">
      <c r="A21" s="7">
        <v>4339</v>
      </c>
      <c r="B21" s="8" t="s">
        <v>161</v>
      </c>
      <c r="C21" s="7">
        <v>5173</v>
      </c>
      <c r="D21" s="8" t="s">
        <v>578</v>
      </c>
      <c r="E21" s="7"/>
      <c r="F21" s="8" t="s">
        <v>579</v>
      </c>
      <c r="G21" s="7">
        <v>13010</v>
      </c>
      <c r="H21" s="9">
        <v>0</v>
      </c>
      <c r="I21" s="9">
        <v>0.3</v>
      </c>
      <c r="J21" s="10">
        <v>1</v>
      </c>
      <c r="K21" t="str">
        <f t="shared" si="0"/>
        <v>5</v>
      </c>
    </row>
    <row r="22" spans="1:13" x14ac:dyDescent="0.25">
      <c r="A22" s="7">
        <v>4351</v>
      </c>
      <c r="B22" s="8" t="s">
        <v>166</v>
      </c>
      <c r="C22" s="7">
        <v>5021</v>
      </c>
      <c r="D22" s="8" t="s">
        <v>15</v>
      </c>
      <c r="E22" s="7">
        <v>705</v>
      </c>
      <c r="F22" s="26" t="s">
        <v>167</v>
      </c>
      <c r="G22" s="7"/>
      <c r="H22" s="9">
        <v>10</v>
      </c>
      <c r="I22" s="9">
        <v>10</v>
      </c>
      <c r="J22" s="10">
        <v>10</v>
      </c>
      <c r="K22" t="str">
        <f t="shared" si="0"/>
        <v>5</v>
      </c>
    </row>
    <row r="23" spans="1:13" x14ac:dyDescent="0.25">
      <c r="A23" s="7">
        <v>4351</v>
      </c>
      <c r="B23" s="8" t="s">
        <v>166</v>
      </c>
      <c r="C23" s="7">
        <v>5169</v>
      </c>
      <c r="D23" s="8" t="s">
        <v>12</v>
      </c>
      <c r="E23" s="7">
        <v>705</v>
      </c>
      <c r="F23" s="26" t="s">
        <v>167</v>
      </c>
      <c r="G23" s="7"/>
      <c r="H23" s="9">
        <v>14</v>
      </c>
      <c r="I23" s="9">
        <v>14</v>
      </c>
      <c r="J23" s="10">
        <v>14</v>
      </c>
      <c r="K23" t="str">
        <f t="shared" si="0"/>
        <v>5</v>
      </c>
    </row>
    <row r="24" spans="1:13" x14ac:dyDescent="0.25">
      <c r="A24" s="7">
        <v>4351</v>
      </c>
      <c r="B24" s="8" t="s">
        <v>166</v>
      </c>
      <c r="C24" s="7">
        <v>5175</v>
      </c>
      <c r="D24" s="8" t="s">
        <v>168</v>
      </c>
      <c r="E24" s="7">
        <v>705</v>
      </c>
      <c r="F24" s="8" t="s">
        <v>167</v>
      </c>
      <c r="G24" s="7"/>
      <c r="H24" s="9">
        <v>5</v>
      </c>
      <c r="I24" s="9">
        <v>5</v>
      </c>
      <c r="J24" s="10">
        <v>5</v>
      </c>
      <c r="K24" t="str">
        <f t="shared" si="0"/>
        <v>5</v>
      </c>
    </row>
    <row r="25" spans="1:13" x14ac:dyDescent="0.25">
      <c r="A25" s="7">
        <v>4351</v>
      </c>
      <c r="B25" s="8" t="s">
        <v>166</v>
      </c>
      <c r="C25" s="7">
        <v>5194</v>
      </c>
      <c r="D25" s="8" t="s">
        <v>169</v>
      </c>
      <c r="E25" s="7">
        <v>705</v>
      </c>
      <c r="F25" s="8" t="s">
        <v>167</v>
      </c>
      <c r="G25" s="7"/>
      <c r="H25" s="9">
        <v>1</v>
      </c>
      <c r="I25" s="9">
        <v>1</v>
      </c>
      <c r="J25" s="10">
        <v>1</v>
      </c>
      <c r="K25" t="str">
        <f t="shared" si="0"/>
        <v>5</v>
      </c>
    </row>
    <row r="26" spans="1:13" x14ac:dyDescent="0.25">
      <c r="A26" s="7">
        <v>4351</v>
      </c>
      <c r="B26" s="8" t="s">
        <v>166</v>
      </c>
      <c r="C26" s="7">
        <v>5223</v>
      </c>
      <c r="D26" s="8" t="s">
        <v>580</v>
      </c>
      <c r="E26" s="7">
        <v>703</v>
      </c>
      <c r="F26" s="8" t="s">
        <v>170</v>
      </c>
      <c r="G26" s="7"/>
      <c r="H26" s="9">
        <v>1190</v>
      </c>
      <c r="I26" s="9">
        <v>1190</v>
      </c>
      <c r="J26" s="10">
        <v>1190</v>
      </c>
      <c r="K26" t="str">
        <f t="shared" si="0"/>
        <v>5</v>
      </c>
    </row>
    <row r="27" spans="1:13" x14ac:dyDescent="0.25">
      <c r="A27" s="7">
        <v>4351</v>
      </c>
      <c r="B27" s="8" t="s">
        <v>166</v>
      </c>
      <c r="C27" s="7">
        <v>5229</v>
      </c>
      <c r="D27" s="8" t="s">
        <v>417</v>
      </c>
      <c r="E27" s="7">
        <v>708</v>
      </c>
      <c r="F27" s="8" t="s">
        <v>505</v>
      </c>
      <c r="G27" s="7"/>
      <c r="H27" s="9">
        <v>161</v>
      </c>
      <c r="I27" s="9">
        <v>161</v>
      </c>
      <c r="J27" s="10">
        <v>161</v>
      </c>
      <c r="K27" t="str">
        <f t="shared" si="0"/>
        <v>5</v>
      </c>
    </row>
    <row r="28" spans="1:13" x14ac:dyDescent="0.25">
      <c r="A28" s="7">
        <v>4379</v>
      </c>
      <c r="B28" s="8" t="s">
        <v>171</v>
      </c>
      <c r="C28" s="7">
        <v>5229</v>
      </c>
      <c r="D28" s="19" t="s">
        <v>417</v>
      </c>
      <c r="E28" s="7">
        <v>702</v>
      </c>
      <c r="F28" s="8" t="s">
        <v>172</v>
      </c>
      <c r="G28" s="7"/>
      <c r="H28" s="9">
        <v>40</v>
      </c>
      <c r="I28" s="9">
        <v>40</v>
      </c>
      <c r="J28" s="10">
        <v>40</v>
      </c>
      <c r="K28" t="str">
        <f t="shared" si="0"/>
        <v>5</v>
      </c>
    </row>
    <row r="29" spans="1:13" x14ac:dyDescent="0.25">
      <c r="A29" s="7">
        <v>6171</v>
      </c>
      <c r="B29" s="8" t="s">
        <v>24</v>
      </c>
      <c r="C29" s="7">
        <v>5811</v>
      </c>
      <c r="D29" s="19" t="s">
        <v>581</v>
      </c>
      <c r="E29" s="7"/>
      <c r="F29" s="28" t="s">
        <v>582</v>
      </c>
      <c r="G29" s="7"/>
      <c r="H29" s="9">
        <v>30</v>
      </c>
      <c r="I29" s="9">
        <v>30</v>
      </c>
      <c r="J29" s="10">
        <v>30</v>
      </c>
      <c r="K29" t="str">
        <f t="shared" si="0"/>
        <v>5</v>
      </c>
    </row>
    <row r="30" spans="1:13" x14ac:dyDescent="0.25">
      <c r="A30" s="33" t="s">
        <v>364</v>
      </c>
      <c r="B30" s="34"/>
      <c r="C30" s="33"/>
      <c r="D30" s="34"/>
      <c r="E30" s="33"/>
      <c r="F30" s="34"/>
      <c r="G30" s="33"/>
      <c r="H30" s="35">
        <f>SUM(H6:H29)</f>
        <v>2331</v>
      </c>
      <c r="I30" s="35">
        <f t="shared" ref="I30:J30" si="2">SUM(I6:I29)</f>
        <v>2804</v>
      </c>
      <c r="J30" s="35">
        <f t="shared" si="2"/>
        <v>2261.9</v>
      </c>
      <c r="K30" t="str">
        <f t="shared" si="0"/>
        <v/>
      </c>
      <c r="L30" s="27"/>
      <c r="M30" s="27"/>
    </row>
    <row r="31" spans="1:13" x14ac:dyDescent="0.25">
      <c r="K31" t="str">
        <f t="shared" si="0"/>
        <v/>
      </c>
    </row>
    <row r="32" spans="1:13" x14ac:dyDescent="0.25">
      <c r="A32" s="4" t="s">
        <v>365</v>
      </c>
      <c r="B32" s="5"/>
      <c r="C32" s="4"/>
      <c r="D32" s="5"/>
      <c r="E32" s="4"/>
      <c r="F32" s="5"/>
      <c r="G32" s="4"/>
      <c r="H32" s="6">
        <f>SUM(H5)</f>
        <v>832</v>
      </c>
      <c r="I32" s="6">
        <f t="shared" ref="I32:J32" si="3">SUM(I5)</f>
        <v>832</v>
      </c>
      <c r="J32" s="6">
        <f t="shared" si="3"/>
        <v>832</v>
      </c>
      <c r="K32" t="str">
        <f t="shared" si="0"/>
        <v/>
      </c>
    </row>
    <row r="33" spans="1:13" x14ac:dyDescent="0.25">
      <c r="A33" s="4" t="s">
        <v>366</v>
      </c>
      <c r="B33" s="5"/>
      <c r="C33" s="4"/>
      <c r="D33" s="5"/>
      <c r="E33" s="4"/>
      <c r="F33" s="5"/>
      <c r="G33" s="4"/>
      <c r="H33" s="6">
        <f>SUM(H30)</f>
        <v>2331</v>
      </c>
      <c r="I33" s="6">
        <f t="shared" ref="I33:J33" si="4">SUM(I30)</f>
        <v>2804</v>
      </c>
      <c r="J33" s="6">
        <f t="shared" si="4"/>
        <v>2261.9</v>
      </c>
      <c r="K33" t="str">
        <f t="shared" si="0"/>
        <v/>
      </c>
    </row>
    <row r="34" spans="1:13" x14ac:dyDescent="0.25">
      <c r="A34" s="4" t="s">
        <v>367</v>
      </c>
      <c r="B34" s="5"/>
      <c r="C34" s="4"/>
      <c r="D34" s="5"/>
      <c r="E34" s="4"/>
      <c r="F34" s="5"/>
      <c r="G34" s="4"/>
      <c r="H34" s="6">
        <f>H32-H33</f>
        <v>-1499</v>
      </c>
      <c r="I34" s="6">
        <f t="shared" ref="I34:J34" si="5">I32-I33</f>
        <v>-1972</v>
      </c>
      <c r="J34" s="6">
        <f t="shared" si="5"/>
        <v>-1429.9</v>
      </c>
      <c r="K34" t="str">
        <f t="shared" si="0"/>
        <v/>
      </c>
      <c r="L34" s="27"/>
      <c r="M34" s="27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5"/>
  <sheetViews>
    <sheetView zoomScaleNormal="100" workbookViewId="0">
      <selection activeCell="M44" sqref="M44"/>
    </sheetView>
  </sheetViews>
  <sheetFormatPr defaultRowHeight="14.4" x14ac:dyDescent="0.25"/>
  <cols>
    <col min="1" max="1" width="5.90625" style="1" customWidth="1"/>
    <col min="2" max="2" width="28.90625" style="2" customWidth="1"/>
    <col min="3" max="3" width="5.90625" style="1" customWidth="1"/>
    <col min="4" max="4" width="35.36328125" style="2" customWidth="1"/>
    <col min="5" max="5" width="7.7265625" style="1" customWidth="1"/>
    <col min="6" max="6" width="32.90625" style="2" customWidth="1"/>
    <col min="7" max="7" width="7" style="1" customWidth="1"/>
    <col min="8" max="10" width="14" style="3" customWidth="1"/>
    <col min="11" max="11" width="8.7265625" hidden="1" customWidth="1"/>
  </cols>
  <sheetData>
    <row r="1" spans="1:12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2" s="15" customFormat="1" ht="15.6" customHeight="1" x14ac:dyDescent="0.25">
      <c r="A2" s="89" t="s">
        <v>382</v>
      </c>
      <c r="B2" s="89"/>
      <c r="C2" s="89"/>
      <c r="D2" s="89"/>
      <c r="E2" s="89"/>
      <c r="F2" s="89"/>
      <c r="G2" s="89"/>
      <c r="H2" s="89"/>
      <c r="I2" s="89"/>
      <c r="J2" s="89"/>
    </row>
    <row r="3" spans="1:12" s="15" customFormat="1" ht="15.6" customHeight="1" x14ac:dyDescent="0.25">
      <c r="A3" s="90" t="s">
        <v>183</v>
      </c>
      <c r="B3" s="90"/>
      <c r="C3" s="90"/>
      <c r="D3" s="90"/>
      <c r="E3" s="90"/>
      <c r="F3" s="90"/>
      <c r="G3" s="90"/>
      <c r="H3" s="90"/>
      <c r="I3" s="90"/>
      <c r="J3" s="90"/>
    </row>
    <row r="4" spans="1:12" x14ac:dyDescent="0.25">
      <c r="A4" s="7"/>
      <c r="B4" s="8"/>
      <c r="C4" s="7">
        <v>1361</v>
      </c>
      <c r="D4" s="8" t="s">
        <v>11</v>
      </c>
      <c r="E4" s="7"/>
      <c r="F4" s="26" t="s">
        <v>506</v>
      </c>
      <c r="G4" s="7"/>
      <c r="H4" s="9">
        <v>0</v>
      </c>
      <c r="I4" s="9">
        <v>17.899999999999999</v>
      </c>
      <c r="J4" s="10">
        <v>20</v>
      </c>
      <c r="K4" t="str">
        <f>LEFT(C4,1)</f>
        <v>1</v>
      </c>
    </row>
    <row r="5" spans="1:12" x14ac:dyDescent="0.25">
      <c r="A5" s="7"/>
      <c r="B5" s="8"/>
      <c r="C5" s="7">
        <v>1361</v>
      </c>
      <c r="D5" s="8" t="s">
        <v>11</v>
      </c>
      <c r="E5" s="7">
        <v>1922</v>
      </c>
      <c r="F5" s="8" t="s">
        <v>174</v>
      </c>
      <c r="G5" s="7"/>
      <c r="H5" s="9">
        <v>550</v>
      </c>
      <c r="I5" s="9">
        <v>550</v>
      </c>
      <c r="J5" s="10">
        <v>550</v>
      </c>
      <c r="K5" t="str">
        <f t="shared" ref="K5:K55" si="0">LEFT(C5,1)</f>
        <v>1</v>
      </c>
    </row>
    <row r="6" spans="1:12" x14ac:dyDescent="0.25">
      <c r="A6" s="7"/>
      <c r="B6" s="8"/>
      <c r="C6" s="7">
        <v>1361</v>
      </c>
      <c r="D6" s="8" t="s">
        <v>11</v>
      </c>
      <c r="E6" s="7">
        <v>1923</v>
      </c>
      <c r="F6" s="8" t="s">
        <v>175</v>
      </c>
      <c r="G6" s="7"/>
      <c r="H6" s="9">
        <v>30</v>
      </c>
      <c r="I6" s="9">
        <v>30</v>
      </c>
      <c r="J6" s="10">
        <v>30</v>
      </c>
      <c r="K6" t="str">
        <f t="shared" si="0"/>
        <v>1</v>
      </c>
    </row>
    <row r="7" spans="1:12" x14ac:dyDescent="0.25">
      <c r="A7" s="7"/>
      <c r="B7" s="8"/>
      <c r="C7" s="7">
        <v>1361</v>
      </c>
      <c r="D7" s="8" t="s">
        <v>11</v>
      </c>
      <c r="E7" s="7">
        <v>136191</v>
      </c>
      <c r="F7" s="8" t="s">
        <v>176</v>
      </c>
      <c r="G7" s="7"/>
      <c r="H7" s="9">
        <v>150</v>
      </c>
      <c r="I7" s="9">
        <v>150</v>
      </c>
      <c r="J7" s="10">
        <v>100</v>
      </c>
      <c r="K7" t="str">
        <f t="shared" si="0"/>
        <v>1</v>
      </c>
    </row>
    <row r="8" spans="1:12" x14ac:dyDescent="0.25">
      <c r="A8" s="7"/>
      <c r="B8" s="8"/>
      <c r="C8" s="7">
        <v>4111</v>
      </c>
      <c r="D8" s="19" t="s">
        <v>418</v>
      </c>
      <c r="E8" s="7"/>
      <c r="F8" s="28" t="s">
        <v>583</v>
      </c>
      <c r="G8" s="7">
        <v>98074</v>
      </c>
      <c r="H8" s="9">
        <v>0</v>
      </c>
      <c r="I8" s="9">
        <v>10</v>
      </c>
      <c r="J8" s="10"/>
      <c r="K8" t="str">
        <f t="shared" si="0"/>
        <v>4</v>
      </c>
    </row>
    <row r="9" spans="1:12" x14ac:dyDescent="0.25">
      <c r="A9" s="7"/>
      <c r="B9" s="8"/>
      <c r="C9" s="7">
        <v>4111</v>
      </c>
      <c r="D9" s="19" t="s">
        <v>418</v>
      </c>
      <c r="E9" s="7"/>
      <c r="F9" s="28" t="s">
        <v>584</v>
      </c>
      <c r="G9" s="7">
        <v>98348</v>
      </c>
      <c r="H9" s="9">
        <v>0</v>
      </c>
      <c r="I9" s="9">
        <v>160</v>
      </c>
      <c r="J9" s="10"/>
      <c r="K9" t="str">
        <f t="shared" si="0"/>
        <v>4</v>
      </c>
    </row>
    <row r="10" spans="1:12" x14ac:dyDescent="0.25">
      <c r="A10" s="7"/>
      <c r="B10" s="8"/>
      <c r="C10" s="7">
        <v>4121</v>
      </c>
      <c r="D10" s="8" t="s">
        <v>152</v>
      </c>
      <c r="E10" s="7"/>
      <c r="F10" s="8" t="s">
        <v>177</v>
      </c>
      <c r="G10" s="7"/>
      <c r="H10" s="9">
        <v>45</v>
      </c>
      <c r="I10" s="9">
        <v>45</v>
      </c>
      <c r="J10" s="10"/>
      <c r="K10" t="str">
        <f t="shared" si="0"/>
        <v>4</v>
      </c>
    </row>
    <row r="11" spans="1:12" x14ac:dyDescent="0.25">
      <c r="A11" s="7">
        <v>3639</v>
      </c>
      <c r="B11" s="8" t="s">
        <v>36</v>
      </c>
      <c r="C11" s="7">
        <v>2212</v>
      </c>
      <c r="D11" s="8" t="s">
        <v>437</v>
      </c>
      <c r="E11" s="7"/>
      <c r="F11" s="8" t="s">
        <v>178</v>
      </c>
      <c r="G11" s="7"/>
      <c r="H11" s="9">
        <v>40</v>
      </c>
      <c r="I11" s="9">
        <v>40</v>
      </c>
      <c r="J11" s="10">
        <v>17</v>
      </c>
      <c r="K11" t="str">
        <f t="shared" si="0"/>
        <v>2</v>
      </c>
    </row>
    <row r="12" spans="1:12" x14ac:dyDescent="0.25">
      <c r="A12" s="7">
        <v>6171</v>
      </c>
      <c r="B12" s="8" t="s">
        <v>24</v>
      </c>
      <c r="C12" s="7">
        <v>2212</v>
      </c>
      <c r="D12" s="8" t="s">
        <v>437</v>
      </c>
      <c r="E12" s="7"/>
      <c r="F12" s="8" t="s">
        <v>179</v>
      </c>
      <c r="G12" s="7"/>
      <c r="H12" s="9">
        <v>10</v>
      </c>
      <c r="I12" s="9">
        <v>10</v>
      </c>
      <c r="J12" s="10">
        <v>6</v>
      </c>
      <c r="K12" t="str">
        <f t="shared" si="0"/>
        <v>2</v>
      </c>
    </row>
    <row r="13" spans="1:12" x14ac:dyDescent="0.25">
      <c r="A13" s="7">
        <v>6402</v>
      </c>
      <c r="B13" s="8" t="s">
        <v>35</v>
      </c>
      <c r="C13" s="7">
        <v>2222</v>
      </c>
      <c r="D13" s="8" t="s">
        <v>585</v>
      </c>
      <c r="E13" s="7"/>
      <c r="F13" s="8" t="s">
        <v>586</v>
      </c>
      <c r="G13" s="7">
        <v>98187</v>
      </c>
      <c r="H13" s="9">
        <v>0</v>
      </c>
      <c r="I13" s="9">
        <v>19.600000000000001</v>
      </c>
      <c r="J13" s="10"/>
      <c r="K13" t="str">
        <f t="shared" si="0"/>
        <v>2</v>
      </c>
    </row>
    <row r="14" spans="1:12" x14ac:dyDescent="0.25">
      <c r="A14" s="33" t="s">
        <v>368</v>
      </c>
      <c r="B14" s="34"/>
      <c r="C14" s="33"/>
      <c r="D14" s="34"/>
      <c r="E14" s="33"/>
      <c r="F14" s="34"/>
      <c r="G14" s="33"/>
      <c r="H14" s="35">
        <f>SUM(H4:H13)</f>
        <v>825</v>
      </c>
      <c r="I14" s="35">
        <f t="shared" ref="I14:J14" si="1">SUM(I4:I13)</f>
        <v>1032.5</v>
      </c>
      <c r="J14" s="35">
        <f t="shared" si="1"/>
        <v>723</v>
      </c>
      <c r="K14" t="str">
        <f t="shared" si="0"/>
        <v/>
      </c>
      <c r="L14" s="27"/>
    </row>
    <row r="15" spans="1:12" x14ac:dyDescent="0.25">
      <c r="A15" s="7">
        <v>3399</v>
      </c>
      <c r="B15" s="8" t="s">
        <v>94</v>
      </c>
      <c r="C15" s="7">
        <v>5194</v>
      </c>
      <c r="D15" s="8" t="s">
        <v>169</v>
      </c>
      <c r="E15" s="7">
        <v>902</v>
      </c>
      <c r="F15" s="8" t="s">
        <v>180</v>
      </c>
      <c r="G15" s="7"/>
      <c r="H15" s="9">
        <v>100</v>
      </c>
      <c r="I15" s="9">
        <v>100</v>
      </c>
      <c r="J15" s="10">
        <v>100</v>
      </c>
      <c r="K15" t="str">
        <f t="shared" si="0"/>
        <v>5</v>
      </c>
    </row>
    <row r="16" spans="1:12" x14ac:dyDescent="0.25">
      <c r="A16" s="7">
        <v>6115</v>
      </c>
      <c r="B16" s="8" t="s">
        <v>181</v>
      </c>
      <c r="C16" s="7">
        <v>5021</v>
      </c>
      <c r="D16" s="8" t="s">
        <v>15</v>
      </c>
      <c r="E16" s="7"/>
      <c r="F16" s="26" t="s">
        <v>583</v>
      </c>
      <c r="G16" s="7">
        <v>98074</v>
      </c>
      <c r="H16" s="9">
        <v>0</v>
      </c>
      <c r="I16" s="9">
        <v>10</v>
      </c>
      <c r="J16" s="10"/>
      <c r="K16" t="str">
        <f t="shared" si="0"/>
        <v>5</v>
      </c>
    </row>
    <row r="17" spans="1:12" x14ac:dyDescent="0.25">
      <c r="A17" s="7">
        <v>6117</v>
      </c>
      <c r="B17" s="8" t="s">
        <v>587</v>
      </c>
      <c r="C17" s="7">
        <v>5019</v>
      </c>
      <c r="D17" s="8" t="s">
        <v>14</v>
      </c>
      <c r="E17" s="7"/>
      <c r="F17" s="26" t="s">
        <v>588</v>
      </c>
      <c r="G17" s="7">
        <v>98348</v>
      </c>
      <c r="H17" s="9">
        <v>0</v>
      </c>
      <c r="I17" s="9">
        <v>0.9</v>
      </c>
      <c r="J17" s="10"/>
      <c r="K17" t="str">
        <f t="shared" si="0"/>
        <v>5</v>
      </c>
    </row>
    <row r="18" spans="1:12" x14ac:dyDescent="0.25">
      <c r="A18" s="7">
        <v>6117</v>
      </c>
      <c r="B18" s="8" t="s">
        <v>587</v>
      </c>
      <c r="C18" s="7">
        <v>5021</v>
      </c>
      <c r="D18" s="8" t="s">
        <v>15</v>
      </c>
      <c r="E18" s="7"/>
      <c r="F18" s="26" t="s">
        <v>589</v>
      </c>
      <c r="G18" s="7">
        <v>98348</v>
      </c>
      <c r="H18" s="9">
        <v>0</v>
      </c>
      <c r="I18" s="9">
        <v>93.4</v>
      </c>
      <c r="J18" s="10"/>
      <c r="K18" t="str">
        <f t="shared" si="0"/>
        <v>5</v>
      </c>
    </row>
    <row r="19" spans="1:12" x14ac:dyDescent="0.25">
      <c r="A19" s="7">
        <v>6117</v>
      </c>
      <c r="B19" s="8" t="s">
        <v>587</v>
      </c>
      <c r="C19" s="7">
        <v>5139</v>
      </c>
      <c r="D19" s="8" t="s">
        <v>420</v>
      </c>
      <c r="E19" s="7"/>
      <c r="F19" s="26" t="s">
        <v>590</v>
      </c>
      <c r="G19" s="7">
        <v>98348</v>
      </c>
      <c r="H19" s="9">
        <v>0</v>
      </c>
      <c r="I19" s="9">
        <v>51.3</v>
      </c>
      <c r="J19" s="10"/>
      <c r="K19" t="str">
        <f t="shared" si="0"/>
        <v>5</v>
      </c>
    </row>
    <row r="20" spans="1:12" x14ac:dyDescent="0.25">
      <c r="A20" s="7">
        <v>6117</v>
      </c>
      <c r="B20" s="8" t="s">
        <v>587</v>
      </c>
      <c r="C20" s="7">
        <v>5169</v>
      </c>
      <c r="D20" s="8" t="s">
        <v>12</v>
      </c>
      <c r="E20" s="7"/>
      <c r="F20" s="26" t="s">
        <v>591</v>
      </c>
      <c r="G20" s="7">
        <v>98348</v>
      </c>
      <c r="H20" s="9">
        <v>0</v>
      </c>
      <c r="I20" s="9">
        <v>16</v>
      </c>
      <c r="J20" s="10"/>
      <c r="K20" t="str">
        <f t="shared" si="0"/>
        <v>5</v>
      </c>
    </row>
    <row r="21" spans="1:12" x14ac:dyDescent="0.25">
      <c r="A21" s="7">
        <v>6171</v>
      </c>
      <c r="B21" s="8" t="s">
        <v>24</v>
      </c>
      <c r="C21" s="7">
        <v>5021</v>
      </c>
      <c r="D21" s="8" t="s">
        <v>15</v>
      </c>
      <c r="E21" s="7">
        <v>901</v>
      </c>
      <c r="F21" s="26" t="s">
        <v>182</v>
      </c>
      <c r="G21" s="7"/>
      <c r="H21" s="9">
        <v>70</v>
      </c>
      <c r="I21" s="9">
        <v>70</v>
      </c>
      <c r="J21" s="10">
        <v>90</v>
      </c>
      <c r="K21" t="str">
        <f t="shared" si="0"/>
        <v>5</v>
      </c>
    </row>
    <row r="22" spans="1:12" x14ac:dyDescent="0.25">
      <c r="A22" s="7">
        <v>6171</v>
      </c>
      <c r="B22" s="8" t="s">
        <v>24</v>
      </c>
      <c r="C22" s="7">
        <v>5031</v>
      </c>
      <c r="D22" s="8" t="s">
        <v>413</v>
      </c>
      <c r="E22" s="7">
        <v>901</v>
      </c>
      <c r="F22" s="26" t="s">
        <v>182</v>
      </c>
      <c r="G22" s="7"/>
      <c r="H22" s="9">
        <v>15</v>
      </c>
      <c r="I22" s="9">
        <v>13.4</v>
      </c>
      <c r="J22" s="10"/>
      <c r="K22" t="str">
        <f t="shared" si="0"/>
        <v>5</v>
      </c>
    </row>
    <row r="23" spans="1:12" x14ac:dyDescent="0.25">
      <c r="A23" s="7">
        <v>6171</v>
      </c>
      <c r="B23" s="8" t="s">
        <v>24</v>
      </c>
      <c r="C23" s="7">
        <v>5032</v>
      </c>
      <c r="D23" s="8" t="s">
        <v>415</v>
      </c>
      <c r="E23" s="7">
        <v>901</v>
      </c>
      <c r="F23" s="26" t="s">
        <v>182</v>
      </c>
      <c r="G23" s="7"/>
      <c r="H23" s="9">
        <v>5</v>
      </c>
      <c r="I23" s="9">
        <v>5</v>
      </c>
      <c r="J23" s="10"/>
      <c r="K23" t="str">
        <f t="shared" si="0"/>
        <v>5</v>
      </c>
    </row>
    <row r="24" spans="1:12" x14ac:dyDescent="0.25">
      <c r="A24" s="7">
        <v>6171</v>
      </c>
      <c r="B24" s="8" t="s">
        <v>24</v>
      </c>
      <c r="C24" s="7">
        <v>5139</v>
      </c>
      <c r="D24" s="8" t="s">
        <v>420</v>
      </c>
      <c r="E24" s="7">
        <v>901</v>
      </c>
      <c r="F24" s="26" t="s">
        <v>182</v>
      </c>
      <c r="G24" s="7"/>
      <c r="H24" s="9">
        <v>10</v>
      </c>
      <c r="I24" s="9">
        <v>10</v>
      </c>
      <c r="J24" s="10">
        <v>10</v>
      </c>
      <c r="K24" t="str">
        <f t="shared" si="0"/>
        <v>5</v>
      </c>
    </row>
    <row r="25" spans="1:12" x14ac:dyDescent="0.25">
      <c r="A25" s="7">
        <v>6402</v>
      </c>
      <c r="B25" s="8" t="s">
        <v>35</v>
      </c>
      <c r="C25" s="7">
        <v>5364</v>
      </c>
      <c r="D25" s="8" t="s">
        <v>592</v>
      </c>
      <c r="E25" s="7"/>
      <c r="F25" s="8" t="s">
        <v>593</v>
      </c>
      <c r="G25" s="7">
        <v>98008</v>
      </c>
      <c r="H25" s="9">
        <v>0</v>
      </c>
      <c r="I25" s="9">
        <v>17</v>
      </c>
      <c r="J25" s="10"/>
      <c r="K25" t="str">
        <f t="shared" si="0"/>
        <v>5</v>
      </c>
    </row>
    <row r="26" spans="1:12" x14ac:dyDescent="0.25">
      <c r="A26" s="33" t="s">
        <v>369</v>
      </c>
      <c r="B26" s="34"/>
      <c r="C26" s="33"/>
      <c r="D26" s="34"/>
      <c r="E26" s="33"/>
      <c r="F26" s="34"/>
      <c r="G26" s="33"/>
      <c r="H26" s="35">
        <f>SUM(H15:H25)</f>
        <v>200</v>
      </c>
      <c r="I26" s="35">
        <f t="shared" ref="I26:J26" si="2">SUM(I15:I25)</f>
        <v>387</v>
      </c>
      <c r="J26" s="35">
        <f t="shared" si="2"/>
        <v>200</v>
      </c>
      <c r="K26" t="str">
        <f t="shared" si="0"/>
        <v/>
      </c>
      <c r="L26" s="27"/>
    </row>
    <row r="27" spans="1:12" x14ac:dyDescent="0.25">
      <c r="A27" s="11" t="s">
        <v>371</v>
      </c>
      <c r="B27" s="12"/>
      <c r="C27" s="11"/>
      <c r="D27" s="12"/>
      <c r="E27" s="11"/>
      <c r="F27" s="12"/>
      <c r="G27" s="11"/>
      <c r="H27" s="13">
        <f>SUM(H14)</f>
        <v>825</v>
      </c>
      <c r="I27" s="13">
        <f t="shared" ref="I27:J27" si="3">SUM(I14)</f>
        <v>1032.5</v>
      </c>
      <c r="J27" s="13">
        <f t="shared" si="3"/>
        <v>723</v>
      </c>
      <c r="K27" t="str">
        <f t="shared" si="0"/>
        <v/>
      </c>
    </row>
    <row r="28" spans="1:12" x14ac:dyDescent="0.25">
      <c r="A28" s="11" t="s">
        <v>372</v>
      </c>
      <c r="B28" s="12"/>
      <c r="C28" s="11"/>
      <c r="D28" s="12"/>
      <c r="E28" s="11"/>
      <c r="F28" s="12"/>
      <c r="G28" s="11"/>
      <c r="H28" s="13">
        <f>SUM(H26)</f>
        <v>200</v>
      </c>
      <c r="I28" s="13">
        <f t="shared" ref="I28:J28" si="4">SUM(I26)</f>
        <v>387</v>
      </c>
      <c r="J28" s="13">
        <f t="shared" si="4"/>
        <v>200</v>
      </c>
      <c r="K28" t="str">
        <f t="shared" si="0"/>
        <v/>
      </c>
    </row>
    <row r="29" spans="1:12" x14ac:dyDescent="0.25">
      <c r="A29" s="11" t="s">
        <v>373</v>
      </c>
      <c r="B29" s="12"/>
      <c r="C29" s="11"/>
      <c r="D29" s="12"/>
      <c r="E29" s="11"/>
      <c r="F29" s="12"/>
      <c r="G29" s="11"/>
      <c r="H29" s="13">
        <f>H27-H28</f>
        <v>625</v>
      </c>
      <c r="I29" s="13">
        <f t="shared" ref="I29:J29" si="5">I27-I28</f>
        <v>645.5</v>
      </c>
      <c r="J29" s="13">
        <f t="shared" si="5"/>
        <v>523</v>
      </c>
      <c r="K29" t="str">
        <f t="shared" si="0"/>
        <v/>
      </c>
    </row>
    <row r="30" spans="1:12" s="15" customFormat="1" ht="15.6" customHeight="1" x14ac:dyDescent="0.25">
      <c r="A30" s="91" t="s">
        <v>186</v>
      </c>
      <c r="B30" s="91"/>
      <c r="C30" s="91"/>
      <c r="D30" s="91"/>
      <c r="E30" s="91"/>
      <c r="F30" s="91"/>
      <c r="G30" s="91"/>
      <c r="H30" s="91"/>
      <c r="I30" s="91"/>
      <c r="J30" s="92"/>
      <c r="K30" t="str">
        <f t="shared" si="0"/>
        <v/>
      </c>
    </row>
    <row r="31" spans="1:12" x14ac:dyDescent="0.25">
      <c r="A31" s="7"/>
      <c r="B31" s="8"/>
      <c r="C31" s="7">
        <v>1361</v>
      </c>
      <c r="D31" s="8" t="s">
        <v>11</v>
      </c>
      <c r="E31" s="7"/>
      <c r="F31" s="8" t="s">
        <v>184</v>
      </c>
      <c r="G31" s="7"/>
      <c r="H31" s="9">
        <v>170</v>
      </c>
      <c r="I31" s="9">
        <v>170</v>
      </c>
      <c r="J31" s="10">
        <v>170</v>
      </c>
      <c r="K31" t="str">
        <f t="shared" si="0"/>
        <v>1</v>
      </c>
    </row>
    <row r="32" spans="1:12" x14ac:dyDescent="0.25">
      <c r="A32" s="7">
        <v>6171</v>
      </c>
      <c r="B32" s="8" t="s">
        <v>24</v>
      </c>
      <c r="C32" s="7">
        <v>2212</v>
      </c>
      <c r="D32" s="8" t="s">
        <v>437</v>
      </c>
      <c r="E32" s="7"/>
      <c r="F32" s="8" t="s">
        <v>185</v>
      </c>
      <c r="G32" s="7"/>
      <c r="H32" s="9">
        <v>10</v>
      </c>
      <c r="I32" s="9">
        <v>10</v>
      </c>
      <c r="J32" s="10">
        <v>10</v>
      </c>
      <c r="K32" t="str">
        <f t="shared" si="0"/>
        <v>2</v>
      </c>
    </row>
    <row r="33" spans="1:84" s="36" customFormat="1" x14ac:dyDescent="0.25">
      <c r="A33" s="37" t="s">
        <v>370</v>
      </c>
      <c r="B33" s="38"/>
      <c r="C33" s="37"/>
      <c r="D33" s="38"/>
      <c r="E33" s="37"/>
      <c r="F33" s="38"/>
      <c r="G33" s="37"/>
      <c r="H33" s="39">
        <f>SUM(H31:H32)</f>
        <v>180</v>
      </c>
      <c r="I33" s="39">
        <f t="shared" ref="I33:J33" si="6">SUM(I31:I32)</f>
        <v>180</v>
      </c>
      <c r="J33" s="39">
        <f t="shared" si="6"/>
        <v>180</v>
      </c>
      <c r="K33" s="36" t="str">
        <f t="shared" si="0"/>
        <v/>
      </c>
    </row>
    <row r="34" spans="1:84" x14ac:dyDescent="0.25">
      <c r="A34" s="11" t="s">
        <v>375</v>
      </c>
      <c r="B34" s="12"/>
      <c r="C34" s="11"/>
      <c r="D34" s="12"/>
      <c r="E34" s="11"/>
      <c r="F34" s="12"/>
      <c r="G34" s="11"/>
      <c r="H34" s="13">
        <f>SUM(H33)</f>
        <v>180</v>
      </c>
      <c r="I34" s="13">
        <f t="shared" ref="I34:J34" si="7">SUM(I33)</f>
        <v>180</v>
      </c>
      <c r="J34" s="13">
        <f t="shared" si="7"/>
        <v>180</v>
      </c>
      <c r="K34" t="str">
        <f t="shared" si="0"/>
        <v/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</row>
    <row r="35" spans="1:84" s="15" customFormat="1" ht="15.6" customHeight="1" x14ac:dyDescent="0.25">
      <c r="A35" s="91" t="s">
        <v>383</v>
      </c>
      <c r="B35" s="91"/>
      <c r="C35" s="91"/>
      <c r="D35" s="91"/>
      <c r="E35" s="91"/>
      <c r="F35" s="91"/>
      <c r="G35" s="91"/>
      <c r="H35" s="91"/>
      <c r="I35" s="91"/>
      <c r="J35" s="92"/>
      <c r="K35" t="str">
        <f t="shared" si="0"/>
        <v/>
      </c>
    </row>
    <row r="36" spans="1:84" ht="15.6" customHeight="1" x14ac:dyDescent="0.25">
      <c r="A36" s="7"/>
      <c r="B36" s="8"/>
      <c r="C36" s="7">
        <v>1353</v>
      </c>
      <c r="D36" s="8" t="s">
        <v>594</v>
      </c>
      <c r="E36" s="7"/>
      <c r="F36" s="8" t="s">
        <v>187</v>
      </c>
      <c r="G36" s="7"/>
      <c r="H36" s="9">
        <v>120</v>
      </c>
      <c r="I36" s="9">
        <v>120</v>
      </c>
      <c r="J36" s="10">
        <v>190</v>
      </c>
      <c r="K36" t="str">
        <f t="shared" si="0"/>
        <v>1</v>
      </c>
    </row>
    <row r="37" spans="1:84" x14ac:dyDescent="0.25">
      <c r="A37" s="7"/>
      <c r="B37" s="8"/>
      <c r="C37" s="7">
        <v>1361</v>
      </c>
      <c r="D37" s="8" t="s">
        <v>11</v>
      </c>
      <c r="E37" s="7"/>
      <c r="F37" s="8" t="s">
        <v>188</v>
      </c>
      <c r="G37" s="7"/>
      <c r="H37" s="9">
        <v>1200</v>
      </c>
      <c r="I37" s="9">
        <v>1200</v>
      </c>
      <c r="J37" s="10">
        <v>1200</v>
      </c>
      <c r="K37" t="str">
        <f t="shared" si="0"/>
        <v>1</v>
      </c>
    </row>
    <row r="38" spans="1:84" x14ac:dyDescent="0.25">
      <c r="A38" s="7">
        <v>2219</v>
      </c>
      <c r="B38" s="8" t="s">
        <v>127</v>
      </c>
      <c r="C38" s="7">
        <v>2111</v>
      </c>
      <c r="D38" s="8" t="s">
        <v>440</v>
      </c>
      <c r="E38" s="7"/>
      <c r="F38" s="8" t="s">
        <v>189</v>
      </c>
      <c r="G38" s="7"/>
      <c r="H38" s="9">
        <v>10</v>
      </c>
      <c r="I38" s="9">
        <v>29</v>
      </c>
      <c r="J38" s="10">
        <v>29</v>
      </c>
      <c r="K38" t="str">
        <f t="shared" si="0"/>
        <v>2</v>
      </c>
    </row>
    <row r="39" spans="1:84" x14ac:dyDescent="0.25">
      <c r="A39" s="7">
        <v>2223</v>
      </c>
      <c r="B39" s="8" t="s">
        <v>190</v>
      </c>
      <c r="C39" s="7">
        <v>2212</v>
      </c>
      <c r="D39" s="8" t="s">
        <v>437</v>
      </c>
      <c r="E39" s="7"/>
      <c r="F39" s="26" t="s">
        <v>595</v>
      </c>
      <c r="G39" s="7"/>
      <c r="H39" s="9">
        <v>0</v>
      </c>
      <c r="I39" s="9">
        <v>20.9</v>
      </c>
      <c r="J39" s="10">
        <v>30</v>
      </c>
      <c r="K39" t="str">
        <f t="shared" si="0"/>
        <v>2</v>
      </c>
    </row>
    <row r="40" spans="1:84" x14ac:dyDescent="0.25">
      <c r="A40" s="7">
        <v>2223</v>
      </c>
      <c r="B40" s="8" t="s">
        <v>190</v>
      </c>
      <c r="C40" s="7">
        <v>2212</v>
      </c>
      <c r="D40" s="8" t="s">
        <v>437</v>
      </c>
      <c r="E40" s="7">
        <v>3156</v>
      </c>
      <c r="F40" s="8" t="s">
        <v>191</v>
      </c>
      <c r="G40" s="7"/>
      <c r="H40" s="9">
        <v>100</v>
      </c>
      <c r="I40" s="9">
        <v>654.70000000000005</v>
      </c>
      <c r="J40" s="10">
        <v>750</v>
      </c>
      <c r="K40" t="str">
        <f t="shared" si="0"/>
        <v>2</v>
      </c>
    </row>
    <row r="41" spans="1:84" x14ac:dyDescent="0.25">
      <c r="A41" s="7">
        <v>2299</v>
      </c>
      <c r="B41" s="8" t="s">
        <v>192</v>
      </c>
      <c r="C41" s="7">
        <v>2212</v>
      </c>
      <c r="D41" s="8" t="s">
        <v>437</v>
      </c>
      <c r="E41" s="7"/>
      <c r="F41" s="8" t="s">
        <v>193</v>
      </c>
      <c r="G41" s="7"/>
      <c r="H41" s="9">
        <v>140</v>
      </c>
      <c r="I41" s="9">
        <v>176.2</v>
      </c>
      <c r="J41" s="10">
        <v>200</v>
      </c>
      <c r="K41" t="str">
        <f t="shared" si="0"/>
        <v>2</v>
      </c>
    </row>
    <row r="42" spans="1:84" x14ac:dyDescent="0.25">
      <c r="A42" s="7">
        <v>2299</v>
      </c>
      <c r="B42" s="8" t="s">
        <v>192</v>
      </c>
      <c r="C42" s="7">
        <v>2212</v>
      </c>
      <c r="D42" s="8" t="s">
        <v>437</v>
      </c>
      <c r="E42" s="7">
        <v>3157</v>
      </c>
      <c r="F42" s="8" t="s">
        <v>194</v>
      </c>
      <c r="G42" s="7"/>
      <c r="H42" s="9">
        <v>100</v>
      </c>
      <c r="I42" s="9">
        <v>100</v>
      </c>
      <c r="J42" s="10">
        <v>100</v>
      </c>
      <c r="K42" t="str">
        <f t="shared" si="0"/>
        <v>2</v>
      </c>
      <c r="M42" s="27"/>
    </row>
    <row r="43" spans="1:84" x14ac:dyDescent="0.25">
      <c r="A43" s="7">
        <v>2299</v>
      </c>
      <c r="B43" s="8" t="s">
        <v>192</v>
      </c>
      <c r="C43" s="7">
        <v>2212</v>
      </c>
      <c r="D43" s="8" t="s">
        <v>437</v>
      </c>
      <c r="E43" s="7">
        <v>31526</v>
      </c>
      <c r="F43" s="8" t="s">
        <v>195</v>
      </c>
      <c r="G43" s="7"/>
      <c r="H43" s="9">
        <v>5000</v>
      </c>
      <c r="I43" s="9">
        <v>5000</v>
      </c>
      <c r="J43" s="10">
        <v>8000</v>
      </c>
      <c r="K43" t="str">
        <f t="shared" si="0"/>
        <v>2</v>
      </c>
    </row>
    <row r="44" spans="1:84" x14ac:dyDescent="0.25">
      <c r="A44" s="37" t="s">
        <v>374</v>
      </c>
      <c r="B44" s="38"/>
      <c r="C44" s="37"/>
      <c r="D44" s="38"/>
      <c r="E44" s="37"/>
      <c r="F44" s="38"/>
      <c r="G44" s="37"/>
      <c r="H44" s="39">
        <f>SUM(H36:H43)</f>
        <v>6670</v>
      </c>
      <c r="I44" s="39">
        <f t="shared" ref="I44:J44" si="8">SUM(I36:I43)</f>
        <v>7300.8</v>
      </c>
      <c r="J44" s="39">
        <f t="shared" si="8"/>
        <v>10499</v>
      </c>
      <c r="K44" t="str">
        <f t="shared" si="0"/>
        <v/>
      </c>
      <c r="L44" s="27"/>
    </row>
    <row r="45" spans="1:84" x14ac:dyDescent="0.25">
      <c r="A45" s="7">
        <v>2223</v>
      </c>
      <c r="B45" s="8" t="s">
        <v>190</v>
      </c>
      <c r="C45" s="7">
        <v>5169</v>
      </c>
      <c r="D45" s="8" t="s">
        <v>12</v>
      </c>
      <c r="E45" s="7"/>
      <c r="F45" s="8" t="s">
        <v>196</v>
      </c>
      <c r="G45" s="7"/>
      <c r="H45" s="9">
        <v>50</v>
      </c>
      <c r="I45" s="9">
        <v>50</v>
      </c>
      <c r="J45" s="10">
        <v>50</v>
      </c>
      <c r="K45" t="str">
        <f t="shared" si="0"/>
        <v>5</v>
      </c>
    </row>
    <row r="46" spans="1:84" x14ac:dyDescent="0.25">
      <c r="A46" s="37" t="s">
        <v>715</v>
      </c>
      <c r="B46" s="38"/>
      <c r="C46" s="37"/>
      <c r="D46" s="38"/>
      <c r="E46" s="37"/>
      <c r="F46" s="38"/>
      <c r="G46" s="37"/>
      <c r="H46" s="39">
        <f>SUM(H45)</f>
        <v>50</v>
      </c>
      <c r="I46" s="39">
        <f t="shared" ref="I46:J46" si="9">SUM(I45)</f>
        <v>50</v>
      </c>
      <c r="J46" s="39">
        <f t="shared" si="9"/>
        <v>50</v>
      </c>
      <c r="K46" t="str">
        <f t="shared" si="0"/>
        <v/>
      </c>
    </row>
    <row r="47" spans="1:84" x14ac:dyDescent="0.25">
      <c r="A47" s="11" t="s">
        <v>376</v>
      </c>
      <c r="B47" s="12"/>
      <c r="C47" s="11"/>
      <c r="D47" s="12"/>
      <c r="E47" s="11"/>
      <c r="F47" s="12"/>
      <c r="G47" s="11"/>
      <c r="H47" s="13">
        <f>SUM(H44)</f>
        <v>6670</v>
      </c>
      <c r="I47" s="13">
        <f t="shared" ref="I47:J47" si="10">SUM(I44)</f>
        <v>7300.8</v>
      </c>
      <c r="J47" s="13">
        <f t="shared" si="10"/>
        <v>10499</v>
      </c>
      <c r="K47" t="str">
        <f t="shared" si="0"/>
        <v/>
      </c>
    </row>
    <row r="48" spans="1:84" x14ac:dyDescent="0.25">
      <c r="A48" s="11" t="s">
        <v>377</v>
      </c>
      <c r="B48" s="12"/>
      <c r="C48" s="11"/>
      <c r="D48" s="12"/>
      <c r="E48" s="11"/>
      <c r="F48" s="12"/>
      <c r="G48" s="11"/>
      <c r="H48" s="13">
        <f>SUM(H46)</f>
        <v>50</v>
      </c>
      <c r="I48" s="13">
        <f t="shared" ref="I48:J48" si="11">SUM(I46)</f>
        <v>50</v>
      </c>
      <c r="J48" s="13">
        <f t="shared" si="11"/>
        <v>50</v>
      </c>
      <c r="K48" t="str">
        <f t="shared" si="0"/>
        <v/>
      </c>
    </row>
    <row r="49" spans="1:12" x14ac:dyDescent="0.25">
      <c r="A49" s="11" t="s">
        <v>378</v>
      </c>
      <c r="B49" s="12"/>
      <c r="C49" s="11"/>
      <c r="D49" s="12"/>
      <c r="E49" s="11"/>
      <c r="F49" s="12"/>
      <c r="G49" s="11"/>
      <c r="H49" s="13">
        <f>H47-H48</f>
        <v>6620</v>
      </c>
      <c r="I49" s="13">
        <f t="shared" ref="I49:J49" si="12">I47-I48</f>
        <v>7250.8</v>
      </c>
      <c r="J49" s="13">
        <f t="shared" si="12"/>
        <v>10449</v>
      </c>
      <c r="K49" t="str">
        <f t="shared" si="0"/>
        <v/>
      </c>
      <c r="L49" s="27"/>
    </row>
    <row r="50" spans="1:12" x14ac:dyDescent="0.25">
      <c r="K50" t="str">
        <f t="shared" si="0"/>
        <v/>
      </c>
    </row>
    <row r="51" spans="1:12" x14ac:dyDescent="0.25">
      <c r="A51" s="4" t="s">
        <v>379</v>
      </c>
      <c r="B51" s="5"/>
      <c r="C51" s="4"/>
      <c r="D51" s="5"/>
      <c r="E51" s="4"/>
      <c r="F51" s="5"/>
      <c r="G51" s="4"/>
      <c r="H51" s="6">
        <f>SUM(H47,H34,H27)</f>
        <v>7675</v>
      </c>
      <c r="I51" s="6">
        <f t="shared" ref="I51:J51" si="13">SUM(I47,I34,I27)</f>
        <v>8513.2999999999993</v>
      </c>
      <c r="J51" s="6">
        <f t="shared" si="13"/>
        <v>11402</v>
      </c>
      <c r="K51" t="str">
        <f t="shared" si="0"/>
        <v/>
      </c>
      <c r="L51" s="27"/>
    </row>
    <row r="52" spans="1:12" x14ac:dyDescent="0.25">
      <c r="A52" s="4" t="s">
        <v>380</v>
      </c>
      <c r="B52" s="5"/>
      <c r="C52" s="4"/>
      <c r="D52" s="5"/>
      <c r="E52" s="4"/>
      <c r="F52" s="5"/>
      <c r="G52" s="4"/>
      <c r="H52" s="6">
        <f>SUM(H48,H28)</f>
        <v>250</v>
      </c>
      <c r="I52" s="6">
        <f t="shared" ref="I52:J52" si="14">SUM(I48,I28)</f>
        <v>437</v>
      </c>
      <c r="J52" s="6">
        <f t="shared" si="14"/>
        <v>250</v>
      </c>
      <c r="K52" t="str">
        <f t="shared" si="0"/>
        <v/>
      </c>
      <c r="L52" s="27"/>
    </row>
    <row r="53" spans="1:12" x14ac:dyDescent="0.25">
      <c r="A53" s="4" t="s">
        <v>381</v>
      </c>
      <c r="B53" s="5"/>
      <c r="C53" s="4"/>
      <c r="D53" s="5"/>
      <c r="E53" s="4"/>
      <c r="F53" s="5"/>
      <c r="G53" s="4"/>
      <c r="H53" s="6">
        <f>H51-H52</f>
        <v>7425</v>
      </c>
      <c r="I53" s="6">
        <f t="shared" ref="I53:J53" si="15">I51-I52</f>
        <v>8076.2999999999993</v>
      </c>
      <c r="J53" s="6">
        <f t="shared" si="15"/>
        <v>11152</v>
      </c>
      <c r="K53" t="str">
        <f t="shared" si="0"/>
        <v/>
      </c>
      <c r="L53" s="27"/>
    </row>
    <row r="54" spans="1:12" x14ac:dyDescent="0.25">
      <c r="K54" t="str">
        <f t="shared" si="0"/>
        <v/>
      </c>
    </row>
    <row r="55" spans="1:12" x14ac:dyDescent="0.25">
      <c r="K55" t="str">
        <f t="shared" si="0"/>
        <v/>
      </c>
    </row>
  </sheetData>
  <mergeCells count="4">
    <mergeCell ref="A2:J2"/>
    <mergeCell ref="A3:J3"/>
    <mergeCell ref="A30:J30"/>
    <mergeCell ref="A35:J35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opLeftCell="A40" zoomScaleNormal="100" workbookViewId="0">
      <selection activeCell="D23" sqref="D23"/>
    </sheetView>
  </sheetViews>
  <sheetFormatPr defaultRowHeight="14.4" x14ac:dyDescent="0.25"/>
  <cols>
    <col min="1" max="1" width="5.90625" style="1" customWidth="1"/>
    <col min="2" max="2" width="29.36328125" style="2" customWidth="1"/>
    <col min="3" max="3" width="5.90625" style="1" customWidth="1"/>
    <col min="4" max="4" width="30.7265625" style="2" customWidth="1"/>
    <col min="5" max="5" width="8.26953125" style="1" customWidth="1"/>
    <col min="6" max="6" width="33.453125" style="2" customWidth="1"/>
    <col min="7" max="7" width="5.90625" style="1" customWidth="1"/>
    <col min="8" max="10" width="14.453125" style="3" customWidth="1"/>
    <col min="11" max="11" width="8.7265625" hidden="1" customWidth="1"/>
    <col min="12" max="13" width="0" hidden="1" customWidth="1"/>
  </cols>
  <sheetData>
    <row r="1" spans="1:11" ht="45" customHeight="1" x14ac:dyDescent="0.25">
      <c r="A1" s="77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1" s="15" customFormat="1" ht="15.6" customHeight="1" x14ac:dyDescent="0.25">
      <c r="A2" s="89" t="s">
        <v>511</v>
      </c>
      <c r="B2" s="89"/>
      <c r="C2" s="89"/>
      <c r="D2" s="89"/>
      <c r="E2" s="89"/>
      <c r="F2" s="89"/>
      <c r="G2" s="89"/>
      <c r="H2" s="89"/>
      <c r="I2" s="89"/>
      <c r="J2" s="89"/>
    </row>
    <row r="3" spans="1:11" s="15" customFormat="1" ht="15.6" customHeight="1" x14ac:dyDescent="0.25">
      <c r="A3" s="90" t="s">
        <v>214</v>
      </c>
      <c r="B3" s="90"/>
      <c r="C3" s="90"/>
      <c r="D3" s="90"/>
      <c r="E3" s="90"/>
      <c r="F3" s="90"/>
      <c r="G3" s="90"/>
      <c r="H3" s="90"/>
      <c r="I3" s="90"/>
      <c r="J3" s="90"/>
    </row>
    <row r="4" spans="1:11" x14ac:dyDescent="0.25">
      <c r="A4" s="7"/>
      <c r="B4" s="8"/>
      <c r="C4" s="7">
        <v>4122</v>
      </c>
      <c r="D4" s="8" t="s">
        <v>39</v>
      </c>
      <c r="E4" s="7">
        <v>33191</v>
      </c>
      <c r="F4" s="31" t="s">
        <v>507</v>
      </c>
      <c r="G4" s="7">
        <v>214</v>
      </c>
      <c r="H4" s="9">
        <v>0</v>
      </c>
      <c r="I4" s="9">
        <v>760</v>
      </c>
      <c r="J4" s="10"/>
      <c r="K4" t="str">
        <f>LEFT(C4,1)</f>
        <v>4</v>
      </c>
    </row>
    <row r="5" spans="1:11" x14ac:dyDescent="0.25">
      <c r="A5" s="7"/>
      <c r="B5" s="8"/>
      <c r="C5" s="7">
        <v>4122</v>
      </c>
      <c r="D5" s="8" t="s">
        <v>39</v>
      </c>
      <c r="E5" s="7">
        <v>33193</v>
      </c>
      <c r="F5" s="26" t="s">
        <v>596</v>
      </c>
      <c r="G5" s="7">
        <v>214</v>
      </c>
      <c r="H5" s="9">
        <v>0</v>
      </c>
      <c r="I5" s="9">
        <v>250</v>
      </c>
      <c r="J5" s="10"/>
      <c r="K5" t="str">
        <f t="shared" ref="K5:K50" si="0">LEFT(C5,1)</f>
        <v>4</v>
      </c>
    </row>
    <row r="6" spans="1:11" x14ac:dyDescent="0.25">
      <c r="A6" s="7">
        <v>3399</v>
      </c>
      <c r="B6" s="8" t="s">
        <v>94</v>
      </c>
      <c r="C6" s="7">
        <v>2111</v>
      </c>
      <c r="D6" s="8" t="s">
        <v>440</v>
      </c>
      <c r="E6" s="7">
        <v>2016</v>
      </c>
      <c r="F6" s="8" t="s">
        <v>710</v>
      </c>
      <c r="G6" s="7"/>
      <c r="H6" s="9">
        <v>60</v>
      </c>
      <c r="I6" s="9">
        <v>66</v>
      </c>
      <c r="J6" s="10">
        <v>60</v>
      </c>
      <c r="K6" t="str">
        <f t="shared" si="0"/>
        <v>2</v>
      </c>
    </row>
    <row r="7" spans="1:11" x14ac:dyDescent="0.25">
      <c r="A7" s="7">
        <v>3399</v>
      </c>
      <c r="B7" s="8" t="s">
        <v>94</v>
      </c>
      <c r="C7" s="7">
        <v>2321</v>
      </c>
      <c r="D7" s="8" t="s">
        <v>84</v>
      </c>
      <c r="E7" s="7">
        <v>2016</v>
      </c>
      <c r="F7" s="30" t="s">
        <v>197</v>
      </c>
      <c r="G7" s="7"/>
      <c r="H7" s="9">
        <v>10</v>
      </c>
      <c r="I7" s="9">
        <v>17</v>
      </c>
      <c r="J7" s="10">
        <v>10</v>
      </c>
      <c r="K7" t="str">
        <f t="shared" si="0"/>
        <v>2</v>
      </c>
    </row>
    <row r="8" spans="1:11" x14ac:dyDescent="0.25">
      <c r="A8" s="7">
        <v>6409</v>
      </c>
      <c r="B8" s="8" t="s">
        <v>211</v>
      </c>
      <c r="C8" s="7">
        <v>2229</v>
      </c>
      <c r="D8" s="8" t="s">
        <v>597</v>
      </c>
      <c r="E8" s="7"/>
      <c r="F8" s="8" t="s">
        <v>598</v>
      </c>
      <c r="G8" s="7"/>
      <c r="H8" s="9">
        <v>0</v>
      </c>
      <c r="I8" s="9">
        <v>24.4</v>
      </c>
      <c r="J8" s="10"/>
      <c r="K8" t="str">
        <f t="shared" si="0"/>
        <v>2</v>
      </c>
    </row>
    <row r="9" spans="1:11" x14ac:dyDescent="0.25">
      <c r="A9" s="37" t="s">
        <v>384</v>
      </c>
      <c r="B9" s="38"/>
      <c r="C9" s="37"/>
      <c r="D9" s="38"/>
      <c r="E9" s="37"/>
      <c r="F9" s="38"/>
      <c r="G9" s="37"/>
      <c r="H9" s="39">
        <f>SUM(H4:H8)</f>
        <v>70</v>
      </c>
      <c r="I9" s="39">
        <f t="shared" ref="I9:J9" si="1">SUM(I4:I8)</f>
        <v>1117.4000000000001</v>
      </c>
      <c r="J9" s="39">
        <f t="shared" si="1"/>
        <v>70</v>
      </c>
      <c r="K9" t="str">
        <f t="shared" si="0"/>
        <v/>
      </c>
    </row>
    <row r="10" spans="1:11" x14ac:dyDescent="0.25">
      <c r="A10" s="7">
        <v>3319</v>
      </c>
      <c r="B10" s="8" t="s">
        <v>199</v>
      </c>
      <c r="C10" s="7">
        <v>5021</v>
      </c>
      <c r="D10" s="19" t="s">
        <v>15</v>
      </c>
      <c r="E10" s="7"/>
      <c r="F10" s="28" t="s">
        <v>200</v>
      </c>
      <c r="G10" s="7"/>
      <c r="H10" s="9">
        <v>25</v>
      </c>
      <c r="I10" s="9">
        <v>25</v>
      </c>
      <c r="J10" s="10">
        <v>40</v>
      </c>
      <c r="K10" t="str">
        <f t="shared" si="0"/>
        <v>5</v>
      </c>
    </row>
    <row r="11" spans="1:11" x14ac:dyDescent="0.25">
      <c r="A11" s="7">
        <v>3319</v>
      </c>
      <c r="B11" s="8" t="s">
        <v>199</v>
      </c>
      <c r="C11" s="7">
        <v>5021</v>
      </c>
      <c r="D11" s="8" t="s">
        <v>15</v>
      </c>
      <c r="E11" s="7">
        <v>33193</v>
      </c>
      <c r="F11" s="60" t="s">
        <v>656</v>
      </c>
      <c r="G11" s="7">
        <v>214</v>
      </c>
      <c r="H11" s="9"/>
      <c r="I11" s="9"/>
      <c r="J11" s="10"/>
      <c r="K11" t="str">
        <f t="shared" si="0"/>
        <v>5</v>
      </c>
    </row>
    <row r="12" spans="1:11" x14ac:dyDescent="0.25">
      <c r="A12" s="7">
        <v>3319</v>
      </c>
      <c r="B12" s="8" t="s">
        <v>199</v>
      </c>
      <c r="C12" s="7">
        <v>5169</v>
      </c>
      <c r="D12" s="8" t="s">
        <v>12</v>
      </c>
      <c r="E12" s="7">
        <v>33191</v>
      </c>
      <c r="F12" s="31" t="s">
        <v>508</v>
      </c>
      <c r="G12" s="7">
        <v>214</v>
      </c>
      <c r="H12" s="9">
        <v>0</v>
      </c>
      <c r="I12" s="9">
        <v>760</v>
      </c>
      <c r="J12" s="10"/>
      <c r="K12" t="str">
        <f t="shared" si="0"/>
        <v>5</v>
      </c>
    </row>
    <row r="13" spans="1:11" x14ac:dyDescent="0.25">
      <c r="A13" s="7">
        <v>3319</v>
      </c>
      <c r="B13" s="8" t="s">
        <v>199</v>
      </c>
      <c r="C13" s="7">
        <v>5169</v>
      </c>
      <c r="D13" s="8" t="s">
        <v>12</v>
      </c>
      <c r="E13" s="7">
        <v>33193</v>
      </c>
      <c r="F13" s="26" t="s">
        <v>599</v>
      </c>
      <c r="G13" s="7">
        <v>214</v>
      </c>
      <c r="H13" s="9">
        <v>0</v>
      </c>
      <c r="I13" s="9">
        <v>250</v>
      </c>
      <c r="J13" s="10"/>
      <c r="K13" t="str">
        <f t="shared" si="0"/>
        <v>5</v>
      </c>
    </row>
    <row r="14" spans="1:11" x14ac:dyDescent="0.25">
      <c r="A14" s="7">
        <v>3349</v>
      </c>
      <c r="B14" s="8" t="s">
        <v>201</v>
      </c>
      <c r="C14" s="7">
        <v>5139</v>
      </c>
      <c r="D14" s="8" t="s">
        <v>420</v>
      </c>
      <c r="E14" s="7"/>
      <c r="F14" s="26" t="s">
        <v>202</v>
      </c>
      <c r="G14" s="7"/>
      <c r="H14" s="9">
        <v>400</v>
      </c>
      <c r="I14" s="9">
        <v>440</v>
      </c>
      <c r="J14" s="10">
        <v>450</v>
      </c>
      <c r="K14" t="str">
        <f t="shared" si="0"/>
        <v>5</v>
      </c>
    </row>
    <row r="15" spans="1:11" x14ac:dyDescent="0.25">
      <c r="A15" s="7">
        <v>3399</v>
      </c>
      <c r="B15" s="8" t="s">
        <v>94</v>
      </c>
      <c r="C15" s="7">
        <v>5021</v>
      </c>
      <c r="D15" s="8" t="s">
        <v>15</v>
      </c>
      <c r="E15" s="7">
        <v>2016</v>
      </c>
      <c r="F15" s="8" t="s">
        <v>600</v>
      </c>
      <c r="G15" s="7"/>
      <c r="H15" s="9">
        <v>0</v>
      </c>
      <c r="I15" s="9">
        <v>3.5</v>
      </c>
      <c r="J15" s="10"/>
      <c r="K15" t="str">
        <f t="shared" si="0"/>
        <v>5</v>
      </c>
    </row>
    <row r="16" spans="1:11" x14ac:dyDescent="0.25">
      <c r="A16" s="7">
        <v>3399</v>
      </c>
      <c r="B16" s="8" t="s">
        <v>94</v>
      </c>
      <c r="C16" s="7">
        <v>5139</v>
      </c>
      <c r="D16" s="8" t="s">
        <v>420</v>
      </c>
      <c r="E16" s="7">
        <v>2016</v>
      </c>
      <c r="F16" s="26" t="s">
        <v>601</v>
      </c>
      <c r="G16" s="7"/>
      <c r="H16" s="9">
        <v>0</v>
      </c>
      <c r="I16" s="9">
        <v>6.9</v>
      </c>
      <c r="J16" s="10"/>
      <c r="K16" t="str">
        <f t="shared" si="0"/>
        <v>5</v>
      </c>
    </row>
    <row r="17" spans="1:13" x14ac:dyDescent="0.25">
      <c r="A17" s="7">
        <v>3399</v>
      </c>
      <c r="B17" s="8" t="s">
        <v>94</v>
      </c>
      <c r="C17" s="7">
        <v>5169</v>
      </c>
      <c r="D17" s="8" t="s">
        <v>12</v>
      </c>
      <c r="E17" s="7">
        <v>2016</v>
      </c>
      <c r="F17" s="26" t="s">
        <v>197</v>
      </c>
      <c r="G17" s="7"/>
      <c r="H17" s="9">
        <v>80</v>
      </c>
      <c r="I17" s="9">
        <v>48.8</v>
      </c>
      <c r="J17" s="10">
        <v>80</v>
      </c>
      <c r="K17" t="str">
        <f t="shared" si="0"/>
        <v>5</v>
      </c>
    </row>
    <row r="18" spans="1:13" x14ac:dyDescent="0.25">
      <c r="A18" s="7">
        <v>3399</v>
      </c>
      <c r="B18" s="8" t="s">
        <v>94</v>
      </c>
      <c r="C18" s="7">
        <v>5175</v>
      </c>
      <c r="D18" s="8" t="s">
        <v>168</v>
      </c>
      <c r="E18" s="7">
        <v>2016</v>
      </c>
      <c r="F18" s="30" t="s">
        <v>602</v>
      </c>
      <c r="G18" s="7"/>
      <c r="H18" s="9">
        <v>0</v>
      </c>
      <c r="I18" s="9">
        <v>8.1</v>
      </c>
      <c r="J18" s="10"/>
      <c r="K18" t="str">
        <f t="shared" si="0"/>
        <v>5</v>
      </c>
    </row>
    <row r="19" spans="1:13" x14ac:dyDescent="0.25">
      <c r="A19" s="7">
        <v>3399</v>
      </c>
      <c r="B19" s="8" t="s">
        <v>94</v>
      </c>
      <c r="C19" s="7">
        <v>5194</v>
      </c>
      <c r="D19" s="8" t="s">
        <v>169</v>
      </c>
      <c r="E19" s="7">
        <v>2016</v>
      </c>
      <c r="F19" s="26" t="s">
        <v>603</v>
      </c>
      <c r="G19" s="7"/>
      <c r="H19" s="9">
        <v>0</v>
      </c>
      <c r="I19" s="9">
        <v>25.7</v>
      </c>
      <c r="J19" s="10"/>
      <c r="K19" t="str">
        <f t="shared" si="0"/>
        <v>5</v>
      </c>
    </row>
    <row r="20" spans="1:13" x14ac:dyDescent="0.25">
      <c r="A20" s="81">
        <v>3399</v>
      </c>
      <c r="B20" s="82" t="s">
        <v>94</v>
      </c>
      <c r="C20" s="65">
        <v>5169</v>
      </c>
      <c r="D20" s="54" t="s">
        <v>12</v>
      </c>
      <c r="E20" s="53">
        <v>33992</v>
      </c>
      <c r="F20" s="83" t="s">
        <v>654</v>
      </c>
      <c r="G20" s="53"/>
      <c r="H20" s="56"/>
      <c r="I20" s="56"/>
      <c r="J20" s="57">
        <v>60</v>
      </c>
      <c r="K20" s="61">
        <v>5</v>
      </c>
    </row>
    <row r="21" spans="1:13" x14ac:dyDescent="0.25">
      <c r="A21" s="81">
        <v>3399</v>
      </c>
      <c r="B21" s="82" t="s">
        <v>94</v>
      </c>
      <c r="C21" s="65">
        <v>5169</v>
      </c>
      <c r="D21" s="54" t="s">
        <v>12</v>
      </c>
      <c r="E21" s="53">
        <v>33993</v>
      </c>
      <c r="F21" s="83" t="s">
        <v>655</v>
      </c>
      <c r="G21" s="53"/>
      <c r="H21" s="56"/>
      <c r="I21" s="56"/>
      <c r="J21" s="57">
        <v>80</v>
      </c>
      <c r="K21" s="61">
        <v>5</v>
      </c>
      <c r="L21" s="63" t="s">
        <v>653</v>
      </c>
      <c r="M21" s="66"/>
    </row>
    <row r="22" spans="1:13" x14ac:dyDescent="0.25">
      <c r="A22" s="7">
        <v>3421</v>
      </c>
      <c r="B22" s="8" t="s">
        <v>96</v>
      </c>
      <c r="C22" s="7">
        <v>5229</v>
      </c>
      <c r="D22" s="8" t="s">
        <v>417</v>
      </c>
      <c r="E22" s="7">
        <v>401</v>
      </c>
      <c r="F22" s="26" t="s">
        <v>204</v>
      </c>
      <c r="G22" s="7"/>
      <c r="H22" s="9">
        <v>400</v>
      </c>
      <c r="I22" s="9">
        <v>400</v>
      </c>
      <c r="J22" s="10">
        <v>400</v>
      </c>
      <c r="K22" t="str">
        <f t="shared" si="0"/>
        <v>5</v>
      </c>
    </row>
    <row r="23" spans="1:13" x14ac:dyDescent="0.25">
      <c r="A23" s="7">
        <v>3429</v>
      </c>
      <c r="B23" s="8" t="s">
        <v>98</v>
      </c>
      <c r="C23" s="7">
        <v>5229</v>
      </c>
      <c r="D23" s="8" t="s">
        <v>417</v>
      </c>
      <c r="E23" s="7">
        <v>404</v>
      </c>
      <c r="F23" s="8" t="s">
        <v>205</v>
      </c>
      <c r="G23" s="7"/>
      <c r="H23" s="9">
        <v>1000</v>
      </c>
      <c r="I23" s="9">
        <v>1000</v>
      </c>
      <c r="J23" s="10">
        <v>1000</v>
      </c>
      <c r="K23" t="str">
        <f t="shared" si="0"/>
        <v>5</v>
      </c>
    </row>
    <row r="24" spans="1:13" x14ac:dyDescent="0.25">
      <c r="A24" s="7">
        <v>3900</v>
      </c>
      <c r="B24" s="8" t="s">
        <v>160</v>
      </c>
      <c r="C24" s="7">
        <v>5229</v>
      </c>
      <c r="D24" s="8" t="s">
        <v>417</v>
      </c>
      <c r="E24" s="7">
        <v>1408</v>
      </c>
      <c r="F24" s="30" t="s">
        <v>206</v>
      </c>
      <c r="G24" s="7"/>
      <c r="H24" s="9">
        <v>400</v>
      </c>
      <c r="I24" s="9">
        <v>400</v>
      </c>
      <c r="J24" s="10">
        <v>400</v>
      </c>
      <c r="K24" t="str">
        <f t="shared" si="0"/>
        <v>5</v>
      </c>
      <c r="L24" s="61"/>
    </row>
    <row r="25" spans="1:13" x14ac:dyDescent="0.25">
      <c r="A25" s="7">
        <v>6171</v>
      </c>
      <c r="B25" s="8" t="s">
        <v>24</v>
      </c>
      <c r="C25" s="7">
        <v>5139</v>
      </c>
      <c r="D25" s="8" t="s">
        <v>420</v>
      </c>
      <c r="E25" s="7">
        <v>61711</v>
      </c>
      <c r="F25" s="26" t="s">
        <v>509</v>
      </c>
      <c r="G25" s="7"/>
      <c r="H25" s="9">
        <v>0</v>
      </c>
      <c r="I25" s="9">
        <v>42.6</v>
      </c>
      <c r="J25" s="10"/>
      <c r="K25" t="str">
        <f t="shared" si="0"/>
        <v>5</v>
      </c>
    </row>
    <row r="26" spans="1:13" x14ac:dyDescent="0.25">
      <c r="A26" s="7">
        <v>6171</v>
      </c>
      <c r="B26" s="8" t="s">
        <v>24</v>
      </c>
      <c r="C26" s="7">
        <v>5162</v>
      </c>
      <c r="D26" s="8" t="s">
        <v>20</v>
      </c>
      <c r="E26" s="7"/>
      <c r="F26" s="26" t="s">
        <v>207</v>
      </c>
      <c r="G26" s="7"/>
      <c r="H26" s="9">
        <v>60</v>
      </c>
      <c r="I26" s="9">
        <v>60</v>
      </c>
      <c r="J26" s="10">
        <v>60</v>
      </c>
      <c r="K26" t="str">
        <f t="shared" si="0"/>
        <v>5</v>
      </c>
    </row>
    <row r="27" spans="1:13" x14ac:dyDescent="0.25">
      <c r="A27" s="7">
        <v>6171</v>
      </c>
      <c r="B27" s="8" t="s">
        <v>24</v>
      </c>
      <c r="C27" s="7">
        <v>5169</v>
      </c>
      <c r="D27" s="8" t="s">
        <v>12</v>
      </c>
      <c r="E27" s="7">
        <v>61711</v>
      </c>
      <c r="F27" s="26" t="s">
        <v>208</v>
      </c>
      <c r="G27" s="7"/>
      <c r="H27" s="9">
        <v>600</v>
      </c>
      <c r="I27" s="9">
        <v>501</v>
      </c>
      <c r="J27" s="10">
        <v>600</v>
      </c>
      <c r="K27" t="str">
        <f t="shared" si="0"/>
        <v>5</v>
      </c>
    </row>
    <row r="28" spans="1:13" x14ac:dyDescent="0.25">
      <c r="A28" s="7">
        <v>6171</v>
      </c>
      <c r="B28" s="8" t="s">
        <v>24</v>
      </c>
      <c r="C28" s="7">
        <v>5175</v>
      </c>
      <c r="D28" s="8" t="s">
        <v>168</v>
      </c>
      <c r="E28" s="7">
        <v>61711</v>
      </c>
      <c r="F28" s="8" t="s">
        <v>604</v>
      </c>
      <c r="G28" s="7"/>
      <c r="H28" s="9">
        <v>0</v>
      </c>
      <c r="I28" s="9">
        <v>17.3</v>
      </c>
      <c r="J28" s="10"/>
      <c r="K28" t="str">
        <f t="shared" si="0"/>
        <v>5</v>
      </c>
    </row>
    <row r="29" spans="1:13" x14ac:dyDescent="0.25">
      <c r="A29" s="7">
        <v>6171</v>
      </c>
      <c r="B29" s="8" t="s">
        <v>24</v>
      </c>
      <c r="C29" s="7">
        <v>5194</v>
      </c>
      <c r="D29" s="8" t="s">
        <v>169</v>
      </c>
      <c r="E29" s="7">
        <v>61711</v>
      </c>
      <c r="F29" s="8" t="s">
        <v>605</v>
      </c>
      <c r="G29" s="7"/>
      <c r="H29" s="9">
        <v>0</v>
      </c>
      <c r="I29" s="9">
        <v>39.1</v>
      </c>
      <c r="J29" s="10"/>
      <c r="K29" t="str">
        <f t="shared" si="0"/>
        <v>5</v>
      </c>
    </row>
    <row r="30" spans="1:13" x14ac:dyDescent="0.25">
      <c r="A30" s="7">
        <v>6171</v>
      </c>
      <c r="B30" s="8" t="s">
        <v>24</v>
      </c>
      <c r="C30" s="7">
        <v>5492</v>
      </c>
      <c r="D30" s="8" t="s">
        <v>203</v>
      </c>
      <c r="E30" s="7">
        <v>61712</v>
      </c>
      <c r="F30" s="8" t="s">
        <v>209</v>
      </c>
      <c r="G30" s="7"/>
      <c r="H30" s="9">
        <v>150</v>
      </c>
      <c r="I30" s="9">
        <v>150</v>
      </c>
      <c r="J30" s="10">
        <v>150</v>
      </c>
      <c r="K30" t="str">
        <f t="shared" si="0"/>
        <v>5</v>
      </c>
    </row>
    <row r="31" spans="1:13" x14ac:dyDescent="0.25">
      <c r="A31" s="7">
        <v>6223</v>
      </c>
      <c r="B31" s="8" t="s">
        <v>198</v>
      </c>
      <c r="C31" s="7">
        <v>5169</v>
      </c>
      <c r="D31" s="8" t="s">
        <v>12</v>
      </c>
      <c r="E31" s="7"/>
      <c r="F31" s="26" t="s">
        <v>210</v>
      </c>
      <c r="G31" s="7"/>
      <c r="H31" s="9">
        <v>150</v>
      </c>
      <c r="I31" s="9">
        <v>144.80000000000001</v>
      </c>
      <c r="J31" s="10">
        <v>150</v>
      </c>
      <c r="K31" t="str">
        <f t="shared" si="0"/>
        <v>5</v>
      </c>
    </row>
    <row r="32" spans="1:13" x14ac:dyDescent="0.25">
      <c r="A32" s="7">
        <v>6223</v>
      </c>
      <c r="B32" s="8" t="s">
        <v>198</v>
      </c>
      <c r="C32" s="7">
        <v>5175</v>
      </c>
      <c r="D32" s="19" t="s">
        <v>168</v>
      </c>
      <c r="E32" s="7"/>
      <c r="F32" s="8" t="s">
        <v>606</v>
      </c>
      <c r="G32" s="7"/>
      <c r="H32" s="9">
        <v>0</v>
      </c>
      <c r="I32" s="9">
        <v>5.2</v>
      </c>
      <c r="J32" s="10"/>
      <c r="K32" t="str">
        <f t="shared" si="0"/>
        <v>5</v>
      </c>
    </row>
    <row r="33" spans="1:13" x14ac:dyDescent="0.25">
      <c r="A33" s="7">
        <v>6409</v>
      </c>
      <c r="B33" s="8" t="s">
        <v>211</v>
      </c>
      <c r="C33" s="7">
        <v>5901</v>
      </c>
      <c r="D33" s="19" t="s">
        <v>212</v>
      </c>
      <c r="E33" s="7"/>
      <c r="F33" s="28" t="s">
        <v>213</v>
      </c>
      <c r="G33" s="7"/>
      <c r="H33" s="9">
        <v>104.8</v>
      </c>
      <c r="I33" s="9">
        <v>1723.4</v>
      </c>
      <c r="J33" s="10"/>
      <c r="K33" t="str">
        <f t="shared" si="0"/>
        <v>5</v>
      </c>
    </row>
    <row r="34" spans="1:13" x14ac:dyDescent="0.25">
      <c r="A34" s="37" t="s">
        <v>385</v>
      </c>
      <c r="B34" s="38"/>
      <c r="C34" s="37"/>
      <c r="D34" s="38"/>
      <c r="E34" s="37"/>
      <c r="F34" s="38"/>
      <c r="G34" s="37"/>
      <c r="H34" s="39">
        <f>SUM(H10:H33)</f>
        <v>3369.8</v>
      </c>
      <c r="I34" s="39">
        <f t="shared" ref="I34:J34" si="2">SUM(I10:I33)</f>
        <v>6051.4</v>
      </c>
      <c r="J34" s="39">
        <f t="shared" si="2"/>
        <v>3470</v>
      </c>
      <c r="K34" t="str">
        <f t="shared" si="0"/>
        <v/>
      </c>
      <c r="L34" s="27"/>
      <c r="M34" s="27">
        <f>SUM(I10:I33)</f>
        <v>6051.4</v>
      </c>
    </row>
    <row r="35" spans="1:13" x14ac:dyDescent="0.25">
      <c r="A35" s="11" t="s">
        <v>386</v>
      </c>
      <c r="B35" s="12"/>
      <c r="C35" s="11"/>
      <c r="D35" s="12"/>
      <c r="E35" s="11"/>
      <c r="F35" s="12"/>
      <c r="G35" s="11"/>
      <c r="H35" s="13">
        <f>SUM(H9)</f>
        <v>70</v>
      </c>
      <c r="I35" s="13">
        <f t="shared" ref="I35:J35" si="3">SUM(I9)</f>
        <v>1117.4000000000001</v>
      </c>
      <c r="J35" s="13">
        <f t="shared" si="3"/>
        <v>70</v>
      </c>
      <c r="K35" t="str">
        <f t="shared" si="0"/>
        <v/>
      </c>
    </row>
    <row r="36" spans="1:13" x14ac:dyDescent="0.25">
      <c r="A36" s="11" t="s">
        <v>387</v>
      </c>
      <c r="B36" s="12"/>
      <c r="C36" s="11"/>
      <c r="D36" s="12"/>
      <c r="E36" s="11"/>
      <c r="F36" s="12"/>
      <c r="G36" s="11"/>
      <c r="H36" s="13">
        <f>SUM(H34)</f>
        <v>3369.8</v>
      </c>
      <c r="I36" s="13">
        <f t="shared" ref="I36:J36" si="4">SUM(I34)</f>
        <v>6051.4</v>
      </c>
      <c r="J36" s="13">
        <f t="shared" si="4"/>
        <v>3470</v>
      </c>
      <c r="K36" t="str">
        <f t="shared" si="0"/>
        <v/>
      </c>
    </row>
    <row r="37" spans="1:13" x14ac:dyDescent="0.25">
      <c r="A37" s="11" t="s">
        <v>388</v>
      </c>
      <c r="B37" s="12"/>
      <c r="C37" s="11"/>
      <c r="D37" s="12"/>
      <c r="E37" s="11"/>
      <c r="F37" s="12"/>
      <c r="G37" s="11"/>
      <c r="H37" s="13">
        <f>H35-H36</f>
        <v>-3299.8</v>
      </c>
      <c r="I37" s="13">
        <f t="shared" ref="I37:J37" si="5">I35-I36</f>
        <v>-4934</v>
      </c>
      <c r="J37" s="13">
        <f t="shared" si="5"/>
        <v>-3400</v>
      </c>
      <c r="K37" t="str">
        <f t="shared" si="0"/>
        <v/>
      </c>
    </row>
    <row r="38" spans="1:13" s="15" customFormat="1" ht="15.6" customHeight="1" x14ac:dyDescent="0.25">
      <c r="A38" s="91" t="s">
        <v>217</v>
      </c>
      <c r="B38" s="91"/>
      <c r="C38" s="91"/>
      <c r="D38" s="91"/>
      <c r="E38" s="91"/>
      <c r="F38" s="91"/>
      <c r="G38" s="91"/>
      <c r="H38" s="91"/>
      <c r="I38" s="91"/>
      <c r="J38" s="92"/>
      <c r="K38" t="str">
        <f t="shared" si="0"/>
        <v/>
      </c>
    </row>
    <row r="39" spans="1:13" x14ac:dyDescent="0.25">
      <c r="A39" s="7"/>
      <c r="B39" s="8"/>
      <c r="C39" s="7">
        <v>4116</v>
      </c>
      <c r="D39" s="8" t="s">
        <v>414</v>
      </c>
      <c r="E39" s="7"/>
      <c r="F39" s="26" t="s">
        <v>607</v>
      </c>
      <c r="G39" s="7">
        <v>33063</v>
      </c>
      <c r="H39" s="9">
        <v>0</v>
      </c>
      <c r="I39" s="9">
        <v>1140.0999999999999</v>
      </c>
      <c r="J39" s="10"/>
      <c r="K39" t="str">
        <f t="shared" si="0"/>
        <v>4</v>
      </c>
    </row>
    <row r="40" spans="1:13" x14ac:dyDescent="0.25">
      <c r="A40" s="37" t="s">
        <v>389</v>
      </c>
      <c r="B40" s="38"/>
      <c r="C40" s="37"/>
      <c r="D40" s="38"/>
      <c r="E40" s="37"/>
      <c r="F40" s="38"/>
      <c r="G40" s="37"/>
      <c r="H40" s="39">
        <f>SUM(H39)</f>
        <v>0</v>
      </c>
      <c r="I40" s="39">
        <f t="shared" ref="I40:J40" si="6">SUM(I39)</f>
        <v>1140.0999999999999</v>
      </c>
      <c r="J40" s="39">
        <f t="shared" si="6"/>
        <v>0</v>
      </c>
      <c r="K40" t="str">
        <f t="shared" si="0"/>
        <v/>
      </c>
    </row>
    <row r="41" spans="1:13" x14ac:dyDescent="0.25">
      <c r="A41" s="7">
        <v>3299</v>
      </c>
      <c r="B41" s="8" t="s">
        <v>215</v>
      </c>
      <c r="C41" s="7">
        <v>5011</v>
      </c>
      <c r="D41" s="8" t="s">
        <v>421</v>
      </c>
      <c r="E41" s="7"/>
      <c r="F41" s="26" t="s">
        <v>608</v>
      </c>
      <c r="G41" s="7">
        <v>33063</v>
      </c>
      <c r="H41" s="9">
        <v>0</v>
      </c>
      <c r="I41" s="9">
        <v>1869.5</v>
      </c>
      <c r="J41" s="10"/>
      <c r="K41" t="str">
        <f t="shared" si="0"/>
        <v>5</v>
      </c>
    </row>
    <row r="42" spans="1:13" x14ac:dyDescent="0.25">
      <c r="A42" s="7">
        <v>3299</v>
      </c>
      <c r="B42" s="8" t="s">
        <v>215</v>
      </c>
      <c r="C42" s="7">
        <v>5011</v>
      </c>
      <c r="D42" s="8" t="s">
        <v>421</v>
      </c>
      <c r="E42" s="7">
        <v>33063</v>
      </c>
      <c r="F42" s="8" t="s">
        <v>216</v>
      </c>
      <c r="G42" s="7"/>
      <c r="H42" s="9">
        <v>130</v>
      </c>
      <c r="I42" s="9">
        <v>72.8</v>
      </c>
      <c r="J42" s="10">
        <v>120</v>
      </c>
      <c r="K42" t="str">
        <f t="shared" si="0"/>
        <v>5</v>
      </c>
    </row>
    <row r="43" spans="1:13" x14ac:dyDescent="0.25">
      <c r="A43" s="7">
        <v>3299</v>
      </c>
      <c r="B43" s="8" t="s">
        <v>215</v>
      </c>
      <c r="C43" s="7">
        <v>5011</v>
      </c>
      <c r="D43" s="8" t="s">
        <v>421</v>
      </c>
      <c r="E43" s="7">
        <v>330631</v>
      </c>
      <c r="F43" s="26" t="s">
        <v>609</v>
      </c>
      <c r="G43" s="7">
        <v>33063</v>
      </c>
      <c r="H43" s="9">
        <v>0</v>
      </c>
      <c r="I43" s="9">
        <v>231</v>
      </c>
      <c r="J43" s="10"/>
      <c r="K43" t="str">
        <f t="shared" si="0"/>
        <v>5</v>
      </c>
    </row>
    <row r="44" spans="1:13" x14ac:dyDescent="0.25">
      <c r="A44" s="7">
        <v>3299</v>
      </c>
      <c r="B44" s="8" t="s">
        <v>215</v>
      </c>
      <c r="C44" s="7">
        <v>5021</v>
      </c>
      <c r="D44" s="8" t="s">
        <v>15</v>
      </c>
      <c r="E44" s="7"/>
      <c r="F44" s="26" t="s">
        <v>610</v>
      </c>
      <c r="G44" s="7">
        <v>33063</v>
      </c>
      <c r="H44" s="9">
        <v>0</v>
      </c>
      <c r="I44" s="9">
        <v>210.3</v>
      </c>
      <c r="J44" s="10"/>
      <c r="K44" t="str">
        <f t="shared" si="0"/>
        <v>5</v>
      </c>
    </row>
    <row r="45" spans="1:13" x14ac:dyDescent="0.25">
      <c r="A45" s="7">
        <v>3299</v>
      </c>
      <c r="B45" s="8" t="s">
        <v>215</v>
      </c>
      <c r="C45" s="7">
        <v>5021</v>
      </c>
      <c r="D45" s="8" t="s">
        <v>15</v>
      </c>
      <c r="E45" s="7">
        <v>33063</v>
      </c>
      <c r="F45" s="8" t="s">
        <v>611</v>
      </c>
      <c r="G45" s="7"/>
      <c r="H45" s="9">
        <v>0</v>
      </c>
      <c r="I45" s="9">
        <v>13.7</v>
      </c>
      <c r="J45" s="10"/>
      <c r="K45" t="str">
        <f t="shared" si="0"/>
        <v>5</v>
      </c>
    </row>
    <row r="46" spans="1:13" x14ac:dyDescent="0.25">
      <c r="A46" s="7">
        <v>3299</v>
      </c>
      <c r="B46" s="8" t="s">
        <v>215</v>
      </c>
      <c r="C46" s="7">
        <v>5021</v>
      </c>
      <c r="D46" s="8" t="s">
        <v>15</v>
      </c>
      <c r="E46" s="7">
        <v>330631</v>
      </c>
      <c r="F46" s="26" t="s">
        <v>610</v>
      </c>
      <c r="G46" s="7">
        <v>33063</v>
      </c>
      <c r="H46" s="9">
        <v>0</v>
      </c>
      <c r="I46" s="9">
        <v>41.6</v>
      </c>
      <c r="J46" s="10"/>
      <c r="K46" t="str">
        <f t="shared" si="0"/>
        <v>5</v>
      </c>
    </row>
    <row r="47" spans="1:13" x14ac:dyDescent="0.25">
      <c r="A47" s="7">
        <v>3299</v>
      </c>
      <c r="B47" s="8" t="s">
        <v>215</v>
      </c>
      <c r="C47" s="7">
        <v>5031</v>
      </c>
      <c r="D47" s="8" t="s">
        <v>413</v>
      </c>
      <c r="E47" s="7"/>
      <c r="F47" s="26" t="s">
        <v>612</v>
      </c>
      <c r="G47" s="7">
        <v>33063</v>
      </c>
      <c r="H47" s="9">
        <v>0</v>
      </c>
      <c r="I47" s="9">
        <v>204.6</v>
      </c>
      <c r="J47" s="10"/>
      <c r="K47" t="str">
        <f t="shared" si="0"/>
        <v>5</v>
      </c>
    </row>
    <row r="48" spans="1:13" x14ac:dyDescent="0.25">
      <c r="A48" s="7">
        <v>3299</v>
      </c>
      <c r="B48" s="8" t="s">
        <v>215</v>
      </c>
      <c r="C48" s="7">
        <v>5031</v>
      </c>
      <c r="D48" s="8" t="s">
        <v>413</v>
      </c>
      <c r="E48" s="7">
        <v>33063</v>
      </c>
      <c r="F48" s="8" t="s">
        <v>613</v>
      </c>
      <c r="G48" s="7"/>
      <c r="H48" s="9">
        <v>0</v>
      </c>
      <c r="I48" s="9">
        <v>14.6</v>
      </c>
      <c r="J48" s="10"/>
      <c r="K48" t="str">
        <f t="shared" si="0"/>
        <v>5</v>
      </c>
    </row>
    <row r="49" spans="1:11" x14ac:dyDescent="0.25">
      <c r="A49" s="7">
        <v>3299</v>
      </c>
      <c r="B49" s="8" t="s">
        <v>215</v>
      </c>
      <c r="C49" s="7">
        <v>5031</v>
      </c>
      <c r="D49" s="8" t="s">
        <v>413</v>
      </c>
      <c r="E49" s="7">
        <v>330631</v>
      </c>
      <c r="F49" s="26" t="s">
        <v>614</v>
      </c>
      <c r="G49" s="7">
        <v>33063</v>
      </c>
      <c r="H49" s="9">
        <v>0</v>
      </c>
      <c r="I49" s="9">
        <v>58.6</v>
      </c>
      <c r="J49" s="10"/>
      <c r="K49" t="str">
        <f t="shared" si="0"/>
        <v>5</v>
      </c>
    </row>
    <row r="50" spans="1:11" x14ac:dyDescent="0.25">
      <c r="A50" s="7">
        <v>3299</v>
      </c>
      <c r="B50" s="8" t="s">
        <v>215</v>
      </c>
      <c r="C50" s="7">
        <v>5032</v>
      </c>
      <c r="D50" s="8" t="s">
        <v>415</v>
      </c>
      <c r="E50" s="7"/>
      <c r="F50" s="26" t="s">
        <v>615</v>
      </c>
      <c r="G50" s="7">
        <v>33063</v>
      </c>
      <c r="H50" s="9">
        <v>0</v>
      </c>
      <c r="I50" s="9">
        <v>73.599999999999994</v>
      </c>
      <c r="J50" s="10"/>
      <c r="K50" t="str">
        <f t="shared" si="0"/>
        <v>5</v>
      </c>
    </row>
    <row r="51" spans="1:11" x14ac:dyDescent="0.25">
      <c r="A51" s="7">
        <v>3299</v>
      </c>
      <c r="B51" s="8" t="s">
        <v>215</v>
      </c>
      <c r="C51" s="7">
        <v>5032</v>
      </c>
      <c r="D51" s="8" t="s">
        <v>415</v>
      </c>
      <c r="E51" s="7">
        <v>33063</v>
      </c>
      <c r="F51" s="8" t="s">
        <v>616</v>
      </c>
      <c r="G51" s="7"/>
      <c r="H51" s="9">
        <v>0</v>
      </c>
      <c r="I51" s="9">
        <v>5.8</v>
      </c>
      <c r="J51" s="10"/>
      <c r="K51" t="str">
        <f t="shared" ref="K51:K73" si="7">LEFT(C51,1)</f>
        <v>5</v>
      </c>
    </row>
    <row r="52" spans="1:11" x14ac:dyDescent="0.25">
      <c r="A52" s="7">
        <v>3299</v>
      </c>
      <c r="B52" s="8" t="s">
        <v>215</v>
      </c>
      <c r="C52" s="7">
        <v>5032</v>
      </c>
      <c r="D52" s="8" t="s">
        <v>415</v>
      </c>
      <c r="E52" s="7">
        <v>330631</v>
      </c>
      <c r="F52" s="26" t="s">
        <v>617</v>
      </c>
      <c r="G52" s="7">
        <v>33063</v>
      </c>
      <c r="H52" s="9">
        <v>0</v>
      </c>
      <c r="I52" s="9">
        <v>21.6</v>
      </c>
      <c r="J52" s="10"/>
      <c r="K52" t="str">
        <f t="shared" si="7"/>
        <v>5</v>
      </c>
    </row>
    <row r="53" spans="1:11" x14ac:dyDescent="0.25">
      <c r="A53" s="7">
        <v>3299</v>
      </c>
      <c r="B53" s="8" t="s">
        <v>215</v>
      </c>
      <c r="C53" s="7">
        <v>5038</v>
      </c>
      <c r="D53" s="8" t="s">
        <v>163</v>
      </c>
      <c r="E53" s="7">
        <v>33063</v>
      </c>
      <c r="F53" s="8" t="s">
        <v>618</v>
      </c>
      <c r="G53" s="7"/>
      <c r="H53" s="9">
        <v>0</v>
      </c>
      <c r="I53" s="9">
        <v>4</v>
      </c>
      <c r="J53" s="10"/>
      <c r="K53" t="str">
        <f t="shared" si="7"/>
        <v>5</v>
      </c>
    </row>
    <row r="54" spans="1:11" x14ac:dyDescent="0.25">
      <c r="A54" s="7">
        <v>3299</v>
      </c>
      <c r="B54" s="8" t="s">
        <v>215</v>
      </c>
      <c r="C54" s="7">
        <v>5139</v>
      </c>
      <c r="D54" s="8" t="s">
        <v>420</v>
      </c>
      <c r="E54" s="7">
        <v>33063</v>
      </c>
      <c r="F54" s="26" t="s">
        <v>619</v>
      </c>
      <c r="G54" s="7"/>
      <c r="H54" s="9">
        <v>0</v>
      </c>
      <c r="I54" s="9">
        <v>2</v>
      </c>
      <c r="J54" s="10"/>
      <c r="K54" t="str">
        <f t="shared" si="7"/>
        <v>5</v>
      </c>
    </row>
    <row r="55" spans="1:11" x14ac:dyDescent="0.25">
      <c r="A55" s="7">
        <v>3299</v>
      </c>
      <c r="B55" s="8" t="s">
        <v>215</v>
      </c>
      <c r="C55" s="7">
        <v>5139</v>
      </c>
      <c r="D55" s="8" t="s">
        <v>420</v>
      </c>
      <c r="E55" s="7">
        <v>330631</v>
      </c>
      <c r="F55" s="8" t="s">
        <v>620</v>
      </c>
      <c r="G55" s="7">
        <v>33063</v>
      </c>
      <c r="H55" s="9">
        <v>0</v>
      </c>
      <c r="I55" s="9">
        <v>37.700000000000003</v>
      </c>
      <c r="J55" s="10"/>
      <c r="K55" t="str">
        <f t="shared" si="7"/>
        <v>5</v>
      </c>
    </row>
    <row r="56" spans="1:11" x14ac:dyDescent="0.25">
      <c r="A56" s="7">
        <v>3299</v>
      </c>
      <c r="B56" s="8" t="s">
        <v>215</v>
      </c>
      <c r="C56" s="7">
        <v>5167</v>
      </c>
      <c r="D56" s="8" t="s">
        <v>109</v>
      </c>
      <c r="E56" s="7">
        <v>33063</v>
      </c>
      <c r="F56" s="26" t="s">
        <v>621</v>
      </c>
      <c r="G56" s="7"/>
      <c r="H56" s="9">
        <v>0</v>
      </c>
      <c r="I56" s="9">
        <v>11.7</v>
      </c>
      <c r="J56" s="10"/>
      <c r="K56" t="str">
        <f t="shared" si="7"/>
        <v>5</v>
      </c>
    </row>
    <row r="57" spans="1:11" x14ac:dyDescent="0.25">
      <c r="A57" s="7">
        <v>3299</v>
      </c>
      <c r="B57" s="8" t="s">
        <v>215</v>
      </c>
      <c r="C57" s="7">
        <v>5167</v>
      </c>
      <c r="D57" s="8" t="s">
        <v>109</v>
      </c>
      <c r="E57" s="7">
        <v>330631</v>
      </c>
      <c r="F57" s="8" t="s">
        <v>622</v>
      </c>
      <c r="G57" s="7">
        <v>33063</v>
      </c>
      <c r="H57" s="9">
        <v>0</v>
      </c>
      <c r="I57" s="9">
        <v>221.2</v>
      </c>
      <c r="J57" s="10"/>
      <c r="K57" t="str">
        <f t="shared" si="7"/>
        <v>5</v>
      </c>
    </row>
    <row r="58" spans="1:11" x14ac:dyDescent="0.25">
      <c r="A58" s="7">
        <v>3299</v>
      </c>
      <c r="B58" s="8" t="s">
        <v>215</v>
      </c>
      <c r="C58" s="7">
        <v>5169</v>
      </c>
      <c r="D58" s="8" t="s">
        <v>12</v>
      </c>
      <c r="E58" s="7">
        <v>33063</v>
      </c>
      <c r="F58" s="26" t="s">
        <v>623</v>
      </c>
      <c r="G58" s="7"/>
      <c r="H58" s="9">
        <v>0</v>
      </c>
      <c r="I58" s="9">
        <v>4</v>
      </c>
      <c r="J58" s="10"/>
      <c r="K58" t="str">
        <f t="shared" si="7"/>
        <v>5</v>
      </c>
    </row>
    <row r="59" spans="1:11" x14ac:dyDescent="0.25">
      <c r="A59" s="7">
        <v>3299</v>
      </c>
      <c r="B59" s="8" t="s">
        <v>215</v>
      </c>
      <c r="C59" s="7">
        <v>5169</v>
      </c>
      <c r="D59" s="8" t="s">
        <v>12</v>
      </c>
      <c r="E59" s="7">
        <v>330631</v>
      </c>
      <c r="F59" s="8" t="s">
        <v>624</v>
      </c>
      <c r="G59" s="7">
        <v>33063</v>
      </c>
      <c r="H59" s="9">
        <v>0</v>
      </c>
      <c r="I59" s="9">
        <v>72.099999999999994</v>
      </c>
      <c r="J59" s="10"/>
      <c r="K59" t="str">
        <f t="shared" si="7"/>
        <v>5</v>
      </c>
    </row>
    <row r="60" spans="1:11" x14ac:dyDescent="0.25">
      <c r="A60" s="7">
        <v>3299</v>
      </c>
      <c r="B60" s="8" t="s">
        <v>215</v>
      </c>
      <c r="C60" s="7">
        <v>5173</v>
      </c>
      <c r="D60" s="8" t="s">
        <v>578</v>
      </c>
      <c r="E60" s="7">
        <v>33063</v>
      </c>
      <c r="F60" s="26" t="s">
        <v>625</v>
      </c>
      <c r="G60" s="7"/>
      <c r="H60" s="9">
        <v>0</v>
      </c>
      <c r="I60" s="9">
        <v>1.3</v>
      </c>
      <c r="J60" s="10"/>
      <c r="K60" t="str">
        <f t="shared" si="7"/>
        <v>5</v>
      </c>
    </row>
    <row r="61" spans="1:11" x14ac:dyDescent="0.25">
      <c r="A61" s="7">
        <v>3299</v>
      </c>
      <c r="B61" s="8" t="s">
        <v>215</v>
      </c>
      <c r="C61" s="7">
        <v>5173</v>
      </c>
      <c r="D61" s="8" t="s">
        <v>578</v>
      </c>
      <c r="E61" s="7">
        <v>330631</v>
      </c>
      <c r="F61" s="8" t="s">
        <v>626</v>
      </c>
      <c r="G61" s="7">
        <v>33063</v>
      </c>
      <c r="H61" s="9">
        <v>0</v>
      </c>
      <c r="I61" s="9">
        <v>15.6</v>
      </c>
      <c r="J61" s="10"/>
      <c r="K61" t="str">
        <f t="shared" si="7"/>
        <v>5</v>
      </c>
    </row>
    <row r="62" spans="1:11" x14ac:dyDescent="0.25">
      <c r="A62" s="7">
        <v>3299</v>
      </c>
      <c r="B62" s="8" t="s">
        <v>215</v>
      </c>
      <c r="C62" s="7">
        <v>5175</v>
      </c>
      <c r="D62" s="8" t="s">
        <v>168</v>
      </c>
      <c r="E62" s="7">
        <v>33063</v>
      </c>
      <c r="F62" s="26" t="s">
        <v>627</v>
      </c>
      <c r="G62" s="7"/>
      <c r="H62" s="9">
        <v>0</v>
      </c>
      <c r="I62" s="9">
        <v>0.1</v>
      </c>
      <c r="J62" s="10"/>
      <c r="K62" t="str">
        <f t="shared" si="7"/>
        <v>5</v>
      </c>
    </row>
    <row r="63" spans="1:11" x14ac:dyDescent="0.25">
      <c r="A63" s="7">
        <v>3299</v>
      </c>
      <c r="B63" s="8" t="s">
        <v>215</v>
      </c>
      <c r="C63" s="7">
        <v>5175</v>
      </c>
      <c r="D63" s="8" t="s">
        <v>168</v>
      </c>
      <c r="E63" s="7">
        <v>330631</v>
      </c>
      <c r="F63" s="8" t="s">
        <v>510</v>
      </c>
      <c r="G63" s="7">
        <v>33063</v>
      </c>
      <c r="H63" s="9">
        <v>0</v>
      </c>
      <c r="I63" s="9">
        <v>0.4</v>
      </c>
      <c r="J63" s="10"/>
      <c r="K63" t="str">
        <f t="shared" si="7"/>
        <v>5</v>
      </c>
    </row>
    <row r="64" spans="1:11" x14ac:dyDescent="0.25">
      <c r="A64" s="37" t="s">
        <v>390</v>
      </c>
      <c r="B64" s="38"/>
      <c r="C64" s="37"/>
      <c r="D64" s="38"/>
      <c r="E64" s="37"/>
      <c r="F64" s="38"/>
      <c r="G64" s="37"/>
      <c r="H64" s="39">
        <f>SUM(H41:H63)</f>
        <v>130</v>
      </c>
      <c r="I64" s="39">
        <f t="shared" ref="I64:J64" si="8">SUM(I41:I63)</f>
        <v>3187.7999999999993</v>
      </c>
      <c r="J64" s="39">
        <f t="shared" si="8"/>
        <v>120</v>
      </c>
      <c r="K64" t="str">
        <f t="shared" si="7"/>
        <v/>
      </c>
    </row>
    <row r="65" spans="1:12" x14ac:dyDescent="0.25">
      <c r="A65" s="11" t="s">
        <v>391</v>
      </c>
      <c r="B65" s="12"/>
      <c r="C65" s="11"/>
      <c r="D65" s="12"/>
      <c r="E65" s="11"/>
      <c r="F65" s="12"/>
      <c r="G65" s="11"/>
      <c r="H65" s="13">
        <f>SUM(H40)</f>
        <v>0</v>
      </c>
      <c r="I65" s="13">
        <f t="shared" ref="I65:J65" si="9">SUM(I40)</f>
        <v>1140.0999999999999</v>
      </c>
      <c r="J65" s="13">
        <f t="shared" si="9"/>
        <v>0</v>
      </c>
      <c r="K65" t="str">
        <f t="shared" si="7"/>
        <v/>
      </c>
    </row>
    <row r="66" spans="1:12" x14ac:dyDescent="0.25">
      <c r="A66" s="11" t="s">
        <v>392</v>
      </c>
      <c r="B66" s="12"/>
      <c r="C66" s="11"/>
      <c r="D66" s="12"/>
      <c r="E66" s="11"/>
      <c r="F66" s="12"/>
      <c r="G66" s="11"/>
      <c r="H66" s="13">
        <f>SUM(H64)</f>
        <v>130</v>
      </c>
      <c r="I66" s="13">
        <f t="shared" ref="I66:J66" si="10">SUM(I64)</f>
        <v>3187.7999999999993</v>
      </c>
      <c r="J66" s="13">
        <f t="shared" si="10"/>
        <v>120</v>
      </c>
      <c r="K66" t="str">
        <f t="shared" si="7"/>
        <v/>
      </c>
    </row>
    <row r="67" spans="1:12" x14ac:dyDescent="0.25">
      <c r="A67" s="11" t="s">
        <v>393</v>
      </c>
      <c r="B67" s="12"/>
      <c r="C67" s="11"/>
      <c r="D67" s="12"/>
      <c r="E67" s="11"/>
      <c r="F67" s="12"/>
      <c r="G67" s="11"/>
      <c r="H67" s="13">
        <f>H65-H66</f>
        <v>-130</v>
      </c>
      <c r="I67" s="13">
        <f t="shared" ref="I67:J67" si="11">I65-I66</f>
        <v>-2047.6999999999994</v>
      </c>
      <c r="J67" s="13">
        <f t="shared" si="11"/>
        <v>-120</v>
      </c>
      <c r="K67" t="str">
        <f t="shared" si="7"/>
        <v/>
      </c>
    </row>
    <row r="68" spans="1:12" x14ac:dyDescent="0.25">
      <c r="K68" t="str">
        <f t="shared" si="7"/>
        <v/>
      </c>
    </row>
    <row r="69" spans="1:12" x14ac:dyDescent="0.25">
      <c r="A69" s="4" t="s">
        <v>394</v>
      </c>
      <c r="B69" s="5"/>
      <c r="C69" s="4"/>
      <c r="D69" s="5"/>
      <c r="E69" s="4"/>
      <c r="F69" s="5"/>
      <c r="G69" s="4"/>
      <c r="H69" s="6">
        <f>SUM(H9,H40)</f>
        <v>70</v>
      </c>
      <c r="I69" s="6">
        <f t="shared" ref="I69:J69" si="12">SUM(I9,I40)</f>
        <v>2257.5</v>
      </c>
      <c r="J69" s="6">
        <f t="shared" si="12"/>
        <v>70</v>
      </c>
      <c r="K69" t="str">
        <f t="shared" si="7"/>
        <v/>
      </c>
    </row>
    <row r="70" spans="1:12" x14ac:dyDescent="0.25">
      <c r="A70" s="4" t="s">
        <v>395</v>
      </c>
      <c r="B70" s="5"/>
      <c r="C70" s="4"/>
      <c r="D70" s="5"/>
      <c r="E70" s="4"/>
      <c r="F70" s="5"/>
      <c r="G70" s="4"/>
      <c r="H70" s="6">
        <f>SUM(H36,H66)</f>
        <v>3499.8</v>
      </c>
      <c r="I70" s="6">
        <f t="shared" ref="I70:J70" si="13">SUM(I36,I66)</f>
        <v>9239.1999999999989</v>
      </c>
      <c r="J70" s="6">
        <f t="shared" si="13"/>
        <v>3590</v>
      </c>
      <c r="K70" s="58"/>
      <c r="L70" s="27"/>
    </row>
    <row r="71" spans="1:12" x14ac:dyDescent="0.25">
      <c r="A71" s="4" t="s">
        <v>396</v>
      </c>
      <c r="B71" s="5"/>
      <c r="C71" s="4"/>
      <c r="D71" s="5"/>
      <c r="E71" s="4"/>
      <c r="F71" s="5"/>
      <c r="G71" s="4"/>
      <c r="H71" s="6">
        <f>H69-H70</f>
        <v>-3429.8</v>
      </c>
      <c r="I71" s="6">
        <f t="shared" ref="I71:J71" si="14">I69-I70</f>
        <v>-6981.6999999999989</v>
      </c>
      <c r="J71" s="6">
        <f t="shared" si="14"/>
        <v>-3520</v>
      </c>
      <c r="K71" t="str">
        <f t="shared" si="7"/>
        <v/>
      </c>
      <c r="L71" s="27"/>
    </row>
    <row r="72" spans="1:12" x14ac:dyDescent="0.25">
      <c r="K72" t="str">
        <f t="shared" si="7"/>
        <v/>
      </c>
    </row>
    <row r="73" spans="1:12" x14ac:dyDescent="0.25">
      <c r="K73" t="str">
        <f t="shared" si="7"/>
        <v/>
      </c>
    </row>
  </sheetData>
  <mergeCells count="3">
    <mergeCell ref="A2:J2"/>
    <mergeCell ref="A3:J3"/>
    <mergeCell ref="A38:J38"/>
  </mergeCells>
  <pageMargins left="0.19685039369791668" right="0.19685039369791668" top="0.19685039369791668" bottom="0.39370078739583336" header="0.19685039369791668" footer="0.19685039369791668"/>
  <pageSetup paperSize="9" scale="78" fitToHeight="0" orientation="landscape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Normal="100" workbookViewId="0">
      <selection activeCell="L128" sqref="L128"/>
    </sheetView>
  </sheetViews>
  <sheetFormatPr defaultRowHeight="14.4" x14ac:dyDescent="0.25"/>
  <cols>
    <col min="1" max="1" width="5.90625" style="1" customWidth="1"/>
    <col min="2" max="2" width="18" style="2" customWidth="1"/>
    <col min="3" max="3" width="5.90625" style="1" customWidth="1"/>
    <col min="4" max="4" width="32.08984375" style="2" customWidth="1"/>
    <col min="5" max="5" width="7.6328125" style="1" customWidth="1"/>
    <col min="6" max="6" width="34.26953125" style="2" customWidth="1"/>
    <col min="7" max="7" width="7" style="1" customWidth="1"/>
    <col min="8" max="10" width="13.6328125" style="3" customWidth="1"/>
    <col min="11" max="11" width="8.7265625" hidden="1" customWidth="1"/>
    <col min="12" max="13" width="9.6328125" bestFit="1" customWidth="1"/>
  </cols>
  <sheetData>
    <row r="1" spans="1:13" ht="45" customHeight="1" x14ac:dyDescent="0.25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3" s="15" customFormat="1" ht="15.6" customHeight="1" x14ac:dyDescent="0.25">
      <c r="A2" s="89" t="s">
        <v>407</v>
      </c>
      <c r="B2" s="89"/>
      <c r="C2" s="89"/>
      <c r="D2" s="89"/>
      <c r="E2" s="89"/>
      <c r="F2" s="89"/>
      <c r="G2" s="89"/>
      <c r="H2" s="89"/>
      <c r="I2" s="89"/>
      <c r="J2" s="89"/>
    </row>
    <row r="3" spans="1:13" s="15" customFormat="1" ht="15.6" customHeight="1" x14ac:dyDescent="0.25">
      <c r="A3" s="90" t="s">
        <v>261</v>
      </c>
      <c r="B3" s="90"/>
      <c r="C3" s="90"/>
      <c r="D3" s="90"/>
      <c r="E3" s="90"/>
      <c r="F3" s="90"/>
      <c r="G3" s="90"/>
      <c r="H3" s="90"/>
      <c r="I3" s="90"/>
      <c r="J3" s="90"/>
    </row>
    <row r="4" spans="1:13" x14ac:dyDescent="0.25">
      <c r="A4" s="7"/>
      <c r="B4" s="8"/>
      <c r="C4" s="7">
        <v>4116</v>
      </c>
      <c r="D4" s="8" t="s">
        <v>414</v>
      </c>
      <c r="E4" s="7"/>
      <c r="F4" s="60" t="s">
        <v>657</v>
      </c>
      <c r="G4" s="7">
        <v>13011</v>
      </c>
      <c r="H4" s="9">
        <v>0</v>
      </c>
      <c r="I4" s="9">
        <v>2545</v>
      </c>
      <c r="J4" s="10"/>
      <c r="K4" t="str">
        <f>LEFT(C4,1)</f>
        <v>4</v>
      </c>
    </row>
    <row r="5" spans="1:13" x14ac:dyDescent="0.25">
      <c r="A5" s="7"/>
      <c r="B5" s="8"/>
      <c r="C5" s="7">
        <v>4116</v>
      </c>
      <c r="D5" s="8" t="s">
        <v>414</v>
      </c>
      <c r="E5" s="7"/>
      <c r="F5" s="60" t="s">
        <v>658</v>
      </c>
      <c r="G5" s="7">
        <v>13015</v>
      </c>
      <c r="H5" s="9">
        <v>0</v>
      </c>
      <c r="I5" s="9">
        <v>332.5</v>
      </c>
      <c r="J5" s="10"/>
      <c r="K5" t="str">
        <f t="shared" ref="K5:K68" si="0">LEFT(C5,1)</f>
        <v>4</v>
      </c>
      <c r="M5" s="27"/>
    </row>
    <row r="6" spans="1:13" x14ac:dyDescent="0.25">
      <c r="A6" s="7"/>
      <c r="B6" s="8"/>
      <c r="C6" s="7">
        <v>4116</v>
      </c>
      <c r="D6" s="8" t="s">
        <v>414</v>
      </c>
      <c r="E6" s="7">
        <v>14007</v>
      </c>
      <c r="F6" s="60" t="s">
        <v>659</v>
      </c>
      <c r="G6" s="7">
        <v>13013</v>
      </c>
      <c r="H6" s="9">
        <v>0</v>
      </c>
      <c r="I6" s="9">
        <v>1321.7</v>
      </c>
      <c r="J6" s="10"/>
      <c r="K6" t="str">
        <f t="shared" si="0"/>
        <v>4</v>
      </c>
    </row>
    <row r="7" spans="1:13" x14ac:dyDescent="0.25">
      <c r="A7" s="7"/>
      <c r="B7" s="8"/>
      <c r="C7" s="7">
        <v>4116</v>
      </c>
      <c r="D7" s="8" t="s">
        <v>414</v>
      </c>
      <c r="E7" s="7">
        <v>14010</v>
      </c>
      <c r="F7" s="60" t="s">
        <v>660</v>
      </c>
      <c r="G7" s="7">
        <v>17015</v>
      </c>
      <c r="H7" s="9">
        <v>0</v>
      </c>
      <c r="I7" s="9">
        <v>5.3</v>
      </c>
      <c r="J7" s="10"/>
      <c r="K7" t="str">
        <f t="shared" si="0"/>
        <v>4</v>
      </c>
    </row>
    <row r="8" spans="1:13" x14ac:dyDescent="0.25">
      <c r="A8" s="7"/>
      <c r="B8" s="8"/>
      <c r="C8" s="7">
        <v>4116</v>
      </c>
      <c r="D8" s="8" t="s">
        <v>414</v>
      </c>
      <c r="E8" s="7">
        <v>14010</v>
      </c>
      <c r="F8" s="60" t="s">
        <v>660</v>
      </c>
      <c r="G8" s="7">
        <v>17016</v>
      </c>
      <c r="H8" s="9">
        <v>0</v>
      </c>
      <c r="I8" s="9">
        <v>89.5</v>
      </c>
      <c r="J8" s="10"/>
      <c r="K8" t="str">
        <f t="shared" si="0"/>
        <v>4</v>
      </c>
    </row>
    <row r="9" spans="1:13" x14ac:dyDescent="0.25">
      <c r="A9" s="7"/>
      <c r="B9" s="8"/>
      <c r="C9" s="7">
        <v>4116</v>
      </c>
      <c r="D9" s="8" t="s">
        <v>414</v>
      </c>
      <c r="E9" s="7">
        <v>130131</v>
      </c>
      <c r="F9" s="60" t="s">
        <v>661</v>
      </c>
      <c r="G9" s="7">
        <v>13013</v>
      </c>
      <c r="H9" s="9">
        <v>0</v>
      </c>
      <c r="I9" s="9">
        <v>1113.5999999999999</v>
      </c>
      <c r="J9" s="10"/>
      <c r="K9" t="str">
        <f t="shared" si="0"/>
        <v>4</v>
      </c>
    </row>
    <row r="10" spans="1:13" x14ac:dyDescent="0.25">
      <c r="A10" s="7"/>
      <c r="B10" s="8"/>
      <c r="C10" s="7">
        <v>4121</v>
      </c>
      <c r="D10" s="8" t="s">
        <v>152</v>
      </c>
      <c r="E10" s="7"/>
      <c r="F10" s="8" t="s">
        <v>218</v>
      </c>
      <c r="G10" s="7"/>
      <c r="H10" s="9">
        <v>32</v>
      </c>
      <c r="I10" s="9">
        <v>32</v>
      </c>
      <c r="J10" s="10"/>
      <c r="K10" t="str">
        <f t="shared" si="0"/>
        <v>4</v>
      </c>
    </row>
    <row r="11" spans="1:13" x14ac:dyDescent="0.25">
      <c r="A11" s="7"/>
      <c r="B11" s="8"/>
      <c r="C11" s="7">
        <v>4121</v>
      </c>
      <c r="D11" s="8" t="s">
        <v>152</v>
      </c>
      <c r="E11" s="7">
        <v>4</v>
      </c>
      <c r="F11" s="64" t="s">
        <v>662</v>
      </c>
      <c r="G11" s="7"/>
      <c r="H11" s="9"/>
      <c r="I11" s="9"/>
      <c r="J11" s="10">
        <v>2</v>
      </c>
      <c r="K11" t="str">
        <f t="shared" si="0"/>
        <v>4</v>
      </c>
    </row>
    <row r="12" spans="1:13" x14ac:dyDescent="0.25">
      <c r="A12" s="7"/>
      <c r="B12" s="8"/>
      <c r="C12" s="7">
        <v>4121</v>
      </c>
      <c r="D12" s="8" t="s">
        <v>152</v>
      </c>
      <c r="E12" s="7">
        <v>13</v>
      </c>
      <c r="F12" s="64" t="s">
        <v>663</v>
      </c>
      <c r="G12" s="7"/>
      <c r="H12" s="9"/>
      <c r="I12" s="9"/>
      <c r="J12" s="10">
        <v>2</v>
      </c>
      <c r="K12" t="str">
        <f t="shared" si="0"/>
        <v>4</v>
      </c>
    </row>
    <row r="13" spans="1:13" x14ac:dyDescent="0.25">
      <c r="A13" s="7"/>
      <c r="B13" s="8"/>
      <c r="C13" s="7">
        <v>4121</v>
      </c>
      <c r="D13" s="8" t="s">
        <v>152</v>
      </c>
      <c r="E13" s="7">
        <v>15</v>
      </c>
      <c r="F13" s="64" t="s">
        <v>664</v>
      </c>
      <c r="G13" s="7"/>
      <c r="H13" s="9"/>
      <c r="I13" s="9"/>
      <c r="J13" s="10">
        <v>2</v>
      </c>
      <c r="K13" t="str">
        <f t="shared" si="0"/>
        <v>4</v>
      </c>
    </row>
    <row r="14" spans="1:13" x14ac:dyDescent="0.25">
      <c r="A14" s="7"/>
      <c r="B14" s="8"/>
      <c r="C14" s="7">
        <v>4121</v>
      </c>
      <c r="D14" s="8" t="s">
        <v>152</v>
      </c>
      <c r="E14" s="7">
        <v>16</v>
      </c>
      <c r="F14" s="64" t="s">
        <v>665</v>
      </c>
      <c r="G14" s="7"/>
      <c r="H14" s="9"/>
      <c r="I14" s="9"/>
      <c r="J14" s="10">
        <v>2</v>
      </c>
      <c r="K14" t="str">
        <f t="shared" si="0"/>
        <v>4</v>
      </c>
    </row>
    <row r="15" spans="1:13" x14ac:dyDescent="0.25">
      <c r="A15" s="7"/>
      <c r="B15" s="8"/>
      <c r="C15" s="7">
        <v>4121</v>
      </c>
      <c r="D15" s="8" t="s">
        <v>152</v>
      </c>
      <c r="E15" s="7">
        <v>17</v>
      </c>
      <c r="F15" s="64" t="s">
        <v>666</v>
      </c>
      <c r="G15" s="7"/>
      <c r="H15" s="9"/>
      <c r="I15" s="9"/>
      <c r="J15" s="10">
        <v>2</v>
      </c>
      <c r="K15" t="str">
        <f t="shared" si="0"/>
        <v>4</v>
      </c>
    </row>
    <row r="16" spans="1:13" x14ac:dyDescent="0.25">
      <c r="A16" s="7"/>
      <c r="B16" s="8"/>
      <c r="C16" s="7">
        <v>4121</v>
      </c>
      <c r="D16" s="8" t="s">
        <v>152</v>
      </c>
      <c r="E16" s="7">
        <v>19</v>
      </c>
      <c r="F16" s="64" t="s">
        <v>667</v>
      </c>
      <c r="G16" s="7"/>
      <c r="H16" s="9"/>
      <c r="I16" s="9"/>
      <c r="J16" s="10">
        <v>2</v>
      </c>
      <c r="K16" t="str">
        <f t="shared" si="0"/>
        <v>4</v>
      </c>
    </row>
    <row r="17" spans="1:13" x14ac:dyDescent="0.25">
      <c r="A17" s="7"/>
      <c r="B17" s="8"/>
      <c r="C17" s="7">
        <v>4121</v>
      </c>
      <c r="D17" s="8" t="s">
        <v>152</v>
      </c>
      <c r="E17" s="7">
        <v>24</v>
      </c>
      <c r="F17" s="64" t="s">
        <v>668</v>
      </c>
      <c r="G17" s="7"/>
      <c r="H17" s="9"/>
      <c r="I17" s="9"/>
      <c r="J17" s="10">
        <v>2</v>
      </c>
      <c r="K17" t="str">
        <f t="shared" si="0"/>
        <v>4</v>
      </c>
    </row>
    <row r="18" spans="1:13" x14ac:dyDescent="0.25">
      <c r="A18" s="7"/>
      <c r="B18" s="8"/>
      <c r="C18" s="7">
        <v>4121</v>
      </c>
      <c r="D18" s="8" t="s">
        <v>152</v>
      </c>
      <c r="E18" s="7">
        <v>30</v>
      </c>
      <c r="F18" s="64" t="s">
        <v>669</v>
      </c>
      <c r="G18" s="7"/>
      <c r="H18" s="9"/>
      <c r="I18" s="9"/>
      <c r="J18" s="10">
        <v>2</v>
      </c>
      <c r="K18" t="str">
        <f t="shared" si="0"/>
        <v>4</v>
      </c>
    </row>
    <row r="19" spans="1:13" x14ac:dyDescent="0.25">
      <c r="A19" s="7"/>
      <c r="B19" s="8"/>
      <c r="C19" s="7">
        <v>4121</v>
      </c>
      <c r="D19" s="8" t="s">
        <v>152</v>
      </c>
      <c r="E19" s="7">
        <v>35</v>
      </c>
      <c r="F19" s="64" t="s">
        <v>670</v>
      </c>
      <c r="G19" s="7"/>
      <c r="H19" s="9"/>
      <c r="I19" s="9"/>
      <c r="J19" s="10">
        <v>2</v>
      </c>
      <c r="K19" t="str">
        <f t="shared" si="0"/>
        <v>4</v>
      </c>
    </row>
    <row r="20" spans="1:13" x14ac:dyDescent="0.25">
      <c r="A20" s="7"/>
      <c r="B20" s="8"/>
      <c r="C20" s="7">
        <v>4121</v>
      </c>
      <c r="D20" s="8" t="s">
        <v>152</v>
      </c>
      <c r="E20" s="7">
        <v>40</v>
      </c>
      <c r="F20" s="64" t="s">
        <v>671</v>
      </c>
      <c r="G20" s="7"/>
      <c r="H20" s="9"/>
      <c r="I20" s="9"/>
      <c r="J20" s="10">
        <v>2</v>
      </c>
      <c r="K20" t="str">
        <f t="shared" si="0"/>
        <v>4</v>
      </c>
    </row>
    <row r="21" spans="1:13" x14ac:dyDescent="0.25">
      <c r="A21" s="7"/>
      <c r="B21" s="8"/>
      <c r="C21" s="7">
        <v>4121</v>
      </c>
      <c r="D21" s="8" t="s">
        <v>152</v>
      </c>
      <c r="E21" s="7">
        <v>44</v>
      </c>
      <c r="F21" s="64" t="s">
        <v>672</v>
      </c>
      <c r="G21" s="7"/>
      <c r="H21" s="9"/>
      <c r="I21" s="9"/>
      <c r="J21" s="10">
        <v>2</v>
      </c>
      <c r="K21" t="str">
        <f t="shared" si="0"/>
        <v>4</v>
      </c>
    </row>
    <row r="22" spans="1:13" x14ac:dyDescent="0.25">
      <c r="A22" s="7"/>
      <c r="B22" s="8"/>
      <c r="C22" s="7">
        <v>4121</v>
      </c>
      <c r="D22" s="8" t="s">
        <v>152</v>
      </c>
      <c r="E22" s="7">
        <v>50</v>
      </c>
      <c r="F22" s="64" t="s">
        <v>673</v>
      </c>
      <c r="G22" s="7"/>
      <c r="H22" s="9"/>
      <c r="I22" s="9"/>
      <c r="J22" s="10">
        <v>2</v>
      </c>
      <c r="K22" t="str">
        <f t="shared" si="0"/>
        <v>4</v>
      </c>
    </row>
    <row r="23" spans="1:13" x14ac:dyDescent="0.25">
      <c r="A23" s="7"/>
      <c r="B23" s="8"/>
      <c r="C23" s="7">
        <v>4121</v>
      </c>
      <c r="D23" s="8" t="s">
        <v>152</v>
      </c>
      <c r="E23" s="7">
        <v>54</v>
      </c>
      <c r="F23" s="64" t="s">
        <v>674</v>
      </c>
      <c r="G23" s="7"/>
      <c r="H23" s="9"/>
      <c r="I23" s="9"/>
      <c r="J23" s="10">
        <v>2</v>
      </c>
      <c r="K23" t="str">
        <f t="shared" si="0"/>
        <v>4</v>
      </c>
    </row>
    <row r="24" spans="1:13" x14ac:dyDescent="0.25">
      <c r="A24" s="7"/>
      <c r="B24" s="8"/>
      <c r="C24" s="7">
        <v>4121</v>
      </c>
      <c r="D24" s="8" t="s">
        <v>152</v>
      </c>
      <c r="E24" s="7">
        <v>70</v>
      </c>
      <c r="F24" s="64" t="s">
        <v>675</v>
      </c>
      <c r="G24" s="7"/>
      <c r="H24" s="9"/>
      <c r="I24" s="9"/>
      <c r="J24" s="10">
        <v>2</v>
      </c>
      <c r="K24" t="str">
        <f t="shared" si="0"/>
        <v>4</v>
      </c>
    </row>
    <row r="25" spans="1:13" x14ac:dyDescent="0.25">
      <c r="A25" s="7"/>
      <c r="B25" s="8"/>
      <c r="C25" s="7">
        <v>4121</v>
      </c>
      <c r="D25" s="8" t="s">
        <v>152</v>
      </c>
      <c r="E25" s="7">
        <v>76</v>
      </c>
      <c r="F25" s="64" t="s">
        <v>676</v>
      </c>
      <c r="G25" s="7"/>
      <c r="H25" s="9"/>
      <c r="I25" s="9"/>
      <c r="J25" s="10">
        <v>2</v>
      </c>
      <c r="K25" t="str">
        <f t="shared" si="0"/>
        <v>4</v>
      </c>
    </row>
    <row r="26" spans="1:13" x14ac:dyDescent="0.25">
      <c r="A26" s="7"/>
      <c r="B26" s="8"/>
      <c r="C26" s="7">
        <v>4121</v>
      </c>
      <c r="D26" s="8" t="s">
        <v>152</v>
      </c>
      <c r="E26" s="7">
        <v>77</v>
      </c>
      <c r="F26" s="64" t="s">
        <v>677</v>
      </c>
      <c r="G26" s="7"/>
      <c r="H26" s="9"/>
      <c r="I26" s="9"/>
      <c r="J26" s="10">
        <v>2</v>
      </c>
      <c r="K26" t="str">
        <f t="shared" si="0"/>
        <v>4</v>
      </c>
    </row>
    <row r="27" spans="1:13" x14ac:dyDescent="0.25">
      <c r="A27" s="7"/>
      <c r="B27" s="8"/>
      <c r="C27" s="7">
        <v>4121</v>
      </c>
      <c r="D27" s="8" t="s">
        <v>152</v>
      </c>
      <c r="E27" s="7">
        <v>79</v>
      </c>
      <c r="F27" s="64" t="s">
        <v>678</v>
      </c>
      <c r="G27" s="7"/>
      <c r="H27" s="9"/>
      <c r="I27" s="9"/>
      <c r="J27" s="10">
        <v>2</v>
      </c>
      <c r="K27" t="str">
        <f t="shared" si="0"/>
        <v>4</v>
      </c>
      <c r="M27" s="27"/>
    </row>
    <row r="28" spans="1:13" x14ac:dyDescent="0.25">
      <c r="A28" s="7"/>
      <c r="B28" s="8"/>
      <c r="C28" s="7">
        <v>4216</v>
      </c>
      <c r="D28" s="8" t="s">
        <v>423</v>
      </c>
      <c r="E28" s="7">
        <v>14007</v>
      </c>
      <c r="F28" s="64" t="s">
        <v>679</v>
      </c>
      <c r="G28" s="7">
        <v>13013</v>
      </c>
      <c r="H28" s="9">
        <v>0</v>
      </c>
      <c r="I28" s="9">
        <v>178.2</v>
      </c>
      <c r="J28" s="10"/>
      <c r="K28" t="str">
        <f t="shared" si="0"/>
        <v>4</v>
      </c>
    </row>
    <row r="29" spans="1:13" x14ac:dyDescent="0.25">
      <c r="A29" s="7"/>
      <c r="B29" s="8"/>
      <c r="C29" s="7">
        <v>4216</v>
      </c>
      <c r="D29" s="8" t="s">
        <v>423</v>
      </c>
      <c r="E29" s="7">
        <v>14010</v>
      </c>
      <c r="F29" s="64" t="s">
        <v>680</v>
      </c>
      <c r="G29" s="7">
        <v>17968</v>
      </c>
      <c r="H29" s="9">
        <v>0</v>
      </c>
      <c r="I29" s="9">
        <v>213.1</v>
      </c>
      <c r="J29" s="10"/>
      <c r="K29" t="str">
        <f t="shared" si="0"/>
        <v>4</v>
      </c>
    </row>
    <row r="30" spans="1:13" x14ac:dyDescent="0.25">
      <c r="A30" s="7"/>
      <c r="B30" s="8"/>
      <c r="C30" s="7">
        <v>4216</v>
      </c>
      <c r="D30" s="8" t="s">
        <v>423</v>
      </c>
      <c r="E30" s="7">
        <v>14010</v>
      </c>
      <c r="F30" s="64" t="s">
        <v>680</v>
      </c>
      <c r="G30" s="7">
        <v>17969</v>
      </c>
      <c r="H30" s="9">
        <v>0</v>
      </c>
      <c r="I30" s="9">
        <v>3623.1</v>
      </c>
      <c r="J30" s="10"/>
      <c r="K30" t="str">
        <f t="shared" si="0"/>
        <v>4</v>
      </c>
    </row>
    <row r="31" spans="1:13" x14ac:dyDescent="0.25">
      <c r="A31" s="37" t="s">
        <v>397</v>
      </c>
      <c r="B31" s="38"/>
      <c r="C31" s="37"/>
      <c r="D31" s="38"/>
      <c r="E31" s="37"/>
      <c r="F31" s="38"/>
      <c r="G31" s="37"/>
      <c r="H31" s="39">
        <f>SUM(H4:H30)</f>
        <v>32</v>
      </c>
      <c r="I31" s="39">
        <f t="shared" ref="I31:J31" si="1">SUM(I4:I30)</f>
        <v>9454</v>
      </c>
      <c r="J31" s="39">
        <f t="shared" si="1"/>
        <v>34</v>
      </c>
      <c r="L31" s="27"/>
    </row>
    <row r="32" spans="1:13" x14ac:dyDescent="0.25">
      <c r="A32" s="7">
        <v>6171</v>
      </c>
      <c r="B32" s="8" t="s">
        <v>24</v>
      </c>
      <c r="C32" s="7">
        <v>5011</v>
      </c>
      <c r="D32" s="8" t="s">
        <v>421</v>
      </c>
      <c r="E32" s="7"/>
      <c r="F32" s="60" t="s">
        <v>219</v>
      </c>
      <c r="G32" s="7"/>
      <c r="H32" s="9">
        <v>26819.7</v>
      </c>
      <c r="I32" s="9">
        <v>26591.599999999999</v>
      </c>
      <c r="J32" s="10">
        <v>28977</v>
      </c>
      <c r="K32" t="str">
        <f t="shared" si="0"/>
        <v>5</v>
      </c>
    </row>
    <row r="33" spans="1:13" x14ac:dyDescent="0.25">
      <c r="A33" s="7">
        <v>6171</v>
      </c>
      <c r="B33" s="8" t="s">
        <v>24</v>
      </c>
      <c r="C33" s="7">
        <v>5011</v>
      </c>
      <c r="D33" s="8" t="s">
        <v>421</v>
      </c>
      <c r="E33" s="7"/>
      <c r="F33" s="60" t="s">
        <v>681</v>
      </c>
      <c r="G33" s="7">
        <v>13011</v>
      </c>
      <c r="H33" s="9">
        <v>0</v>
      </c>
      <c r="I33" s="9">
        <v>2100.3000000000002</v>
      </c>
      <c r="J33" s="10"/>
      <c r="K33" t="str">
        <f t="shared" si="0"/>
        <v>5</v>
      </c>
    </row>
    <row r="34" spans="1:13" x14ac:dyDescent="0.25">
      <c r="A34" s="7">
        <v>6171</v>
      </c>
      <c r="B34" s="8" t="s">
        <v>24</v>
      </c>
      <c r="C34" s="7">
        <v>5011</v>
      </c>
      <c r="D34" s="8" t="s">
        <v>421</v>
      </c>
      <c r="E34" s="7"/>
      <c r="F34" s="60" t="s">
        <v>682</v>
      </c>
      <c r="G34" s="7">
        <v>13015</v>
      </c>
      <c r="H34" s="9">
        <v>0</v>
      </c>
      <c r="I34" s="9">
        <v>332.5</v>
      </c>
      <c r="J34" s="10"/>
      <c r="K34" t="str">
        <f t="shared" si="0"/>
        <v>5</v>
      </c>
    </row>
    <row r="35" spans="1:13" x14ac:dyDescent="0.25">
      <c r="A35" s="7">
        <v>6171</v>
      </c>
      <c r="B35" s="8" t="s">
        <v>24</v>
      </c>
      <c r="C35" s="7">
        <v>5021</v>
      </c>
      <c r="D35" s="8" t="s">
        <v>15</v>
      </c>
      <c r="E35" s="7"/>
      <c r="F35" s="60" t="s">
        <v>683</v>
      </c>
      <c r="G35" s="7"/>
      <c r="H35" s="9">
        <v>0</v>
      </c>
      <c r="I35" s="9">
        <v>111</v>
      </c>
      <c r="J35" s="10"/>
      <c r="K35" t="str">
        <f t="shared" si="0"/>
        <v>5</v>
      </c>
    </row>
    <row r="36" spans="1:13" x14ac:dyDescent="0.25">
      <c r="A36" s="7">
        <v>6171</v>
      </c>
      <c r="B36" s="8" t="s">
        <v>24</v>
      </c>
      <c r="C36" s="7">
        <v>5021</v>
      </c>
      <c r="D36" s="8" t="s">
        <v>15</v>
      </c>
      <c r="E36" s="7"/>
      <c r="F36" s="60" t="s">
        <v>684</v>
      </c>
      <c r="G36" s="7">
        <v>13011</v>
      </c>
      <c r="H36" s="9">
        <v>0</v>
      </c>
      <c r="I36" s="9">
        <v>8.8000000000000007</v>
      </c>
      <c r="J36" s="10"/>
      <c r="K36" t="str">
        <f t="shared" si="0"/>
        <v>5</v>
      </c>
    </row>
    <row r="37" spans="1:13" x14ac:dyDescent="0.25">
      <c r="A37" s="7">
        <v>6171</v>
      </c>
      <c r="B37" s="8" t="s">
        <v>24</v>
      </c>
      <c r="C37" s="7">
        <v>5021</v>
      </c>
      <c r="D37" s="8" t="s">
        <v>15</v>
      </c>
      <c r="E37" s="7">
        <v>14007</v>
      </c>
      <c r="F37" s="60" t="s">
        <v>685</v>
      </c>
      <c r="G37" s="7"/>
      <c r="H37" s="9">
        <v>0</v>
      </c>
      <c r="I37" s="9">
        <v>1</v>
      </c>
      <c r="J37" s="10"/>
      <c r="K37" t="str">
        <f t="shared" si="0"/>
        <v>5</v>
      </c>
    </row>
    <row r="38" spans="1:13" x14ac:dyDescent="0.25">
      <c r="A38" s="7">
        <v>6171</v>
      </c>
      <c r="B38" s="8" t="s">
        <v>24</v>
      </c>
      <c r="C38" s="7">
        <v>5021</v>
      </c>
      <c r="D38" s="8" t="s">
        <v>15</v>
      </c>
      <c r="E38" s="7">
        <v>14007</v>
      </c>
      <c r="F38" s="60" t="s">
        <v>686</v>
      </c>
      <c r="G38" s="7">
        <v>13013</v>
      </c>
      <c r="H38" s="9">
        <v>0</v>
      </c>
      <c r="I38" s="9">
        <v>18.3</v>
      </c>
      <c r="J38" s="10"/>
      <c r="K38" t="str">
        <f t="shared" si="0"/>
        <v>5</v>
      </c>
    </row>
    <row r="39" spans="1:13" x14ac:dyDescent="0.25">
      <c r="A39" s="7">
        <v>6171</v>
      </c>
      <c r="B39" s="8" t="s">
        <v>24</v>
      </c>
      <c r="C39" s="7">
        <v>5021</v>
      </c>
      <c r="D39" s="8" t="s">
        <v>15</v>
      </c>
      <c r="E39" s="7">
        <v>14008</v>
      </c>
      <c r="F39" s="60" t="s">
        <v>687</v>
      </c>
      <c r="G39" s="7"/>
      <c r="H39" s="9">
        <v>0</v>
      </c>
      <c r="I39" s="9">
        <v>17.600000000000001</v>
      </c>
      <c r="J39" s="10"/>
      <c r="K39" t="str">
        <f t="shared" si="0"/>
        <v>5</v>
      </c>
    </row>
    <row r="40" spans="1:13" x14ac:dyDescent="0.25">
      <c r="A40" s="7">
        <v>6171</v>
      </c>
      <c r="B40" s="8" t="s">
        <v>24</v>
      </c>
      <c r="C40" s="7">
        <v>5021</v>
      </c>
      <c r="D40" s="8" t="s">
        <v>15</v>
      </c>
      <c r="E40" s="7">
        <v>14008</v>
      </c>
      <c r="F40" s="60" t="s">
        <v>687</v>
      </c>
      <c r="G40" s="7">
        <v>13013</v>
      </c>
      <c r="H40" s="9">
        <v>0</v>
      </c>
      <c r="I40" s="9">
        <v>332.6</v>
      </c>
      <c r="J40" s="10"/>
      <c r="K40" t="str">
        <f t="shared" si="0"/>
        <v>5</v>
      </c>
    </row>
    <row r="41" spans="1:13" x14ac:dyDescent="0.25">
      <c r="A41" s="7">
        <v>6171</v>
      </c>
      <c r="B41" s="8" t="s">
        <v>24</v>
      </c>
      <c r="C41" s="7">
        <v>5031</v>
      </c>
      <c r="D41" s="19" t="s">
        <v>413</v>
      </c>
      <c r="E41" s="7"/>
      <c r="F41" s="8" t="s">
        <v>220</v>
      </c>
      <c r="G41" s="7"/>
      <c r="H41" s="9">
        <v>6705.4</v>
      </c>
      <c r="I41" s="9">
        <v>6705.4</v>
      </c>
      <c r="J41" s="10">
        <v>7187</v>
      </c>
      <c r="K41" t="str">
        <f t="shared" si="0"/>
        <v>5</v>
      </c>
    </row>
    <row r="42" spans="1:13" x14ac:dyDescent="0.25">
      <c r="A42" s="7">
        <v>6171</v>
      </c>
      <c r="B42" s="8" t="s">
        <v>24</v>
      </c>
      <c r="C42" s="7">
        <v>5031</v>
      </c>
      <c r="D42" s="19" t="s">
        <v>413</v>
      </c>
      <c r="E42" s="7"/>
      <c r="F42" s="67" t="s">
        <v>688</v>
      </c>
      <c r="G42" s="7">
        <v>13011</v>
      </c>
      <c r="H42" s="9">
        <v>0</v>
      </c>
      <c r="I42" s="9">
        <v>270.7</v>
      </c>
      <c r="J42" s="10"/>
      <c r="K42" t="str">
        <f t="shared" si="0"/>
        <v>5</v>
      </c>
    </row>
    <row r="43" spans="1:13" x14ac:dyDescent="0.25">
      <c r="A43" s="7">
        <v>6171</v>
      </c>
      <c r="B43" s="8" t="s">
        <v>24</v>
      </c>
      <c r="C43" s="7">
        <v>5031</v>
      </c>
      <c r="D43" s="19" t="s">
        <v>413</v>
      </c>
      <c r="E43" s="7">
        <v>14008</v>
      </c>
      <c r="F43" s="67" t="s">
        <v>689</v>
      </c>
      <c r="G43" s="7"/>
      <c r="H43" s="9">
        <v>0</v>
      </c>
      <c r="I43" s="9">
        <v>3</v>
      </c>
      <c r="J43" s="10"/>
      <c r="K43" t="str">
        <f t="shared" si="0"/>
        <v>5</v>
      </c>
    </row>
    <row r="44" spans="1:13" x14ac:dyDescent="0.25">
      <c r="A44" s="7">
        <v>6171</v>
      </c>
      <c r="B44" s="8" t="s">
        <v>24</v>
      </c>
      <c r="C44" s="7">
        <v>5031</v>
      </c>
      <c r="D44" s="19" t="s">
        <v>413</v>
      </c>
      <c r="E44" s="7">
        <v>14008</v>
      </c>
      <c r="F44" s="67" t="s">
        <v>689</v>
      </c>
      <c r="G44" s="7">
        <v>13013</v>
      </c>
      <c r="H44" s="9">
        <v>0</v>
      </c>
      <c r="I44" s="9">
        <v>49.7</v>
      </c>
      <c r="J44" s="10"/>
      <c r="K44" t="str">
        <f t="shared" si="0"/>
        <v>5</v>
      </c>
    </row>
    <row r="45" spans="1:13" x14ac:dyDescent="0.25">
      <c r="A45" s="7">
        <v>6171</v>
      </c>
      <c r="B45" s="8" t="s">
        <v>24</v>
      </c>
      <c r="C45" s="7">
        <v>5032</v>
      </c>
      <c r="D45" s="19" t="s">
        <v>415</v>
      </c>
      <c r="E45" s="7"/>
      <c r="F45" s="28" t="s">
        <v>512</v>
      </c>
      <c r="G45" s="7"/>
      <c r="H45" s="9">
        <v>2414.4</v>
      </c>
      <c r="I45" s="9">
        <v>2414.4</v>
      </c>
      <c r="J45" s="10">
        <v>2608</v>
      </c>
      <c r="K45" t="str">
        <f t="shared" si="0"/>
        <v>5</v>
      </c>
    </row>
    <row r="46" spans="1:13" x14ac:dyDescent="0.25">
      <c r="A46" s="7">
        <v>6171</v>
      </c>
      <c r="B46" s="8" t="s">
        <v>24</v>
      </c>
      <c r="C46" s="7">
        <v>5032</v>
      </c>
      <c r="D46" s="19" t="s">
        <v>415</v>
      </c>
      <c r="E46" s="7"/>
      <c r="F46" s="67" t="s">
        <v>690</v>
      </c>
      <c r="G46" s="7">
        <v>13011</v>
      </c>
      <c r="H46" s="9">
        <v>0</v>
      </c>
      <c r="I46" s="9">
        <v>98.3</v>
      </c>
      <c r="J46" s="10"/>
      <c r="K46" t="str">
        <f t="shared" si="0"/>
        <v>5</v>
      </c>
    </row>
    <row r="47" spans="1:13" x14ac:dyDescent="0.25">
      <c r="A47" s="7">
        <v>6171</v>
      </c>
      <c r="B47" s="8" t="s">
        <v>24</v>
      </c>
      <c r="C47" s="7">
        <v>5032</v>
      </c>
      <c r="D47" s="19" t="s">
        <v>415</v>
      </c>
      <c r="E47" s="7">
        <v>14008</v>
      </c>
      <c r="F47" s="67" t="s">
        <v>691</v>
      </c>
      <c r="G47" s="7"/>
      <c r="H47" s="9">
        <v>0</v>
      </c>
      <c r="I47" s="9">
        <v>1.2</v>
      </c>
      <c r="J47" s="10"/>
      <c r="K47" t="str">
        <f t="shared" si="0"/>
        <v>5</v>
      </c>
    </row>
    <row r="48" spans="1:13" x14ac:dyDescent="0.25">
      <c r="A48" s="7">
        <v>6171</v>
      </c>
      <c r="B48" s="8" t="s">
        <v>24</v>
      </c>
      <c r="C48" s="7">
        <v>5032</v>
      </c>
      <c r="D48" s="19" t="s">
        <v>415</v>
      </c>
      <c r="E48" s="7">
        <v>14008</v>
      </c>
      <c r="F48" s="67" t="s">
        <v>691</v>
      </c>
      <c r="G48" s="7">
        <v>13013</v>
      </c>
      <c r="H48" s="9">
        <v>0</v>
      </c>
      <c r="I48" s="9">
        <v>18.2</v>
      </c>
      <c r="J48" s="10"/>
      <c r="K48" t="str">
        <f t="shared" si="0"/>
        <v>5</v>
      </c>
      <c r="M48" s="27"/>
    </row>
    <row r="49" spans="1:13" x14ac:dyDescent="0.25">
      <c r="A49" s="7">
        <v>6171</v>
      </c>
      <c r="B49" s="8" t="s">
        <v>24</v>
      </c>
      <c r="C49" s="7">
        <v>5038</v>
      </c>
      <c r="D49" s="8" t="s">
        <v>163</v>
      </c>
      <c r="E49" s="7"/>
      <c r="F49" s="8" t="s">
        <v>221</v>
      </c>
      <c r="G49" s="7"/>
      <c r="H49" s="9">
        <v>113.1</v>
      </c>
      <c r="I49" s="9">
        <v>113.1</v>
      </c>
      <c r="J49" s="10">
        <v>122</v>
      </c>
      <c r="K49" t="str">
        <f t="shared" si="0"/>
        <v>5</v>
      </c>
    </row>
    <row r="50" spans="1:13" x14ac:dyDescent="0.25">
      <c r="A50" s="7">
        <v>6171</v>
      </c>
      <c r="B50" s="8" t="s">
        <v>24</v>
      </c>
      <c r="C50" s="7">
        <v>5038</v>
      </c>
      <c r="D50" s="8" t="s">
        <v>163</v>
      </c>
      <c r="E50" s="7"/>
      <c r="F50" s="60" t="s">
        <v>692</v>
      </c>
      <c r="G50" s="7">
        <v>13011</v>
      </c>
      <c r="H50" s="9">
        <v>0</v>
      </c>
      <c r="I50" s="9">
        <v>4.5</v>
      </c>
      <c r="J50" s="10"/>
      <c r="K50" t="str">
        <f t="shared" si="0"/>
        <v>5</v>
      </c>
      <c r="M50" s="27"/>
    </row>
    <row r="51" spans="1:13" x14ac:dyDescent="0.25">
      <c r="A51" s="7">
        <v>6171</v>
      </c>
      <c r="B51" s="8" t="s">
        <v>24</v>
      </c>
      <c r="C51" s="7">
        <v>5038</v>
      </c>
      <c r="D51" s="8" t="s">
        <v>163</v>
      </c>
      <c r="E51" s="7">
        <v>14008</v>
      </c>
      <c r="F51" s="60" t="s">
        <v>693</v>
      </c>
      <c r="G51" s="7"/>
      <c r="H51" s="9">
        <v>0</v>
      </c>
      <c r="I51" s="9">
        <v>0.9</v>
      </c>
      <c r="J51" s="57"/>
      <c r="K51" t="str">
        <f t="shared" si="0"/>
        <v>5</v>
      </c>
      <c r="M51" s="27"/>
    </row>
    <row r="52" spans="1:13" x14ac:dyDescent="0.25">
      <c r="A52" s="7">
        <v>6171</v>
      </c>
      <c r="B52" s="8" t="s">
        <v>24</v>
      </c>
      <c r="C52" s="7">
        <v>5136</v>
      </c>
      <c r="D52" s="8" t="s">
        <v>571</v>
      </c>
      <c r="E52" s="7"/>
      <c r="F52" s="8" t="s">
        <v>222</v>
      </c>
      <c r="G52" s="7"/>
      <c r="H52" s="9">
        <v>100</v>
      </c>
      <c r="I52" s="9">
        <v>100</v>
      </c>
      <c r="J52" s="10">
        <v>80</v>
      </c>
      <c r="K52" t="str">
        <f t="shared" si="0"/>
        <v>5</v>
      </c>
    </row>
    <row r="53" spans="1:13" x14ac:dyDescent="0.25">
      <c r="A53" s="7">
        <v>6171</v>
      </c>
      <c r="B53" s="8" t="s">
        <v>24</v>
      </c>
      <c r="C53" s="7">
        <v>5137</v>
      </c>
      <c r="D53" s="8" t="s">
        <v>419</v>
      </c>
      <c r="E53" s="7">
        <v>51371</v>
      </c>
      <c r="F53" s="26" t="s">
        <v>223</v>
      </c>
      <c r="G53" s="7"/>
      <c r="H53" s="9">
        <v>237</v>
      </c>
      <c r="I53" s="9">
        <v>237</v>
      </c>
      <c r="J53" s="10">
        <v>640</v>
      </c>
      <c r="K53" t="str">
        <f t="shared" si="0"/>
        <v>5</v>
      </c>
    </row>
    <row r="54" spans="1:13" x14ac:dyDescent="0.25">
      <c r="A54" s="7">
        <v>6171</v>
      </c>
      <c r="B54" s="8" t="s">
        <v>24</v>
      </c>
      <c r="C54" s="7">
        <v>5137</v>
      </c>
      <c r="D54" s="8" t="s">
        <v>419</v>
      </c>
      <c r="E54" s="7">
        <v>51371</v>
      </c>
      <c r="F54" s="60" t="s">
        <v>694</v>
      </c>
      <c r="G54" s="7">
        <v>13011</v>
      </c>
      <c r="H54" s="9">
        <v>0</v>
      </c>
      <c r="I54" s="9">
        <v>8.6999999999999993</v>
      </c>
      <c r="J54" s="10"/>
      <c r="K54" t="str">
        <f t="shared" si="0"/>
        <v>5</v>
      </c>
    </row>
    <row r="55" spans="1:13" x14ac:dyDescent="0.25">
      <c r="A55" s="7">
        <v>6171</v>
      </c>
      <c r="B55" s="8" t="s">
        <v>24</v>
      </c>
      <c r="C55" s="7">
        <v>5137</v>
      </c>
      <c r="D55" s="8" t="s">
        <v>419</v>
      </c>
      <c r="E55" s="7">
        <v>51372</v>
      </c>
      <c r="F55" s="8" t="s">
        <v>224</v>
      </c>
      <c r="G55" s="7"/>
      <c r="H55" s="9">
        <v>800</v>
      </c>
      <c r="I55" s="9">
        <v>800</v>
      </c>
      <c r="J55" s="10">
        <v>760</v>
      </c>
      <c r="K55" t="str">
        <f t="shared" si="0"/>
        <v>5</v>
      </c>
    </row>
    <row r="56" spans="1:13" x14ac:dyDescent="0.25">
      <c r="A56" s="7">
        <v>6171</v>
      </c>
      <c r="B56" s="8" t="s">
        <v>24</v>
      </c>
      <c r="C56" s="7">
        <v>5137</v>
      </c>
      <c r="D56" s="8" t="s">
        <v>419</v>
      </c>
      <c r="E56" s="7">
        <v>51372</v>
      </c>
      <c r="F56" s="60" t="s">
        <v>695</v>
      </c>
      <c r="G56" s="7">
        <v>13011</v>
      </c>
      <c r="H56" s="9">
        <v>0</v>
      </c>
      <c r="I56" s="9">
        <v>10.4</v>
      </c>
      <c r="J56" s="10"/>
      <c r="K56" t="str">
        <f t="shared" si="0"/>
        <v>5</v>
      </c>
    </row>
    <row r="57" spans="1:13" x14ac:dyDescent="0.25">
      <c r="A57" s="7">
        <v>6171</v>
      </c>
      <c r="B57" s="8" t="s">
        <v>24</v>
      </c>
      <c r="C57" s="7">
        <v>5139</v>
      </c>
      <c r="D57" s="8" t="s">
        <v>420</v>
      </c>
      <c r="E57" s="7">
        <v>51391</v>
      </c>
      <c r="F57" s="8" t="s">
        <v>225</v>
      </c>
      <c r="G57" s="7"/>
      <c r="H57" s="9">
        <v>500</v>
      </c>
      <c r="I57" s="9">
        <v>500</v>
      </c>
      <c r="J57" s="10">
        <v>500</v>
      </c>
      <c r="K57" t="str">
        <f t="shared" si="0"/>
        <v>5</v>
      </c>
    </row>
    <row r="58" spans="1:13" x14ac:dyDescent="0.25">
      <c r="A58" s="7">
        <v>6171</v>
      </c>
      <c r="B58" s="8" t="s">
        <v>24</v>
      </c>
      <c r="C58" s="7">
        <v>5139</v>
      </c>
      <c r="D58" s="8" t="s">
        <v>420</v>
      </c>
      <c r="E58" s="7">
        <v>51392</v>
      </c>
      <c r="F58" s="8" t="s">
        <v>226</v>
      </c>
      <c r="G58" s="7"/>
      <c r="H58" s="9">
        <v>82</v>
      </c>
      <c r="I58" s="9">
        <v>82</v>
      </c>
      <c r="J58" s="10">
        <v>85</v>
      </c>
      <c r="K58" t="str">
        <f t="shared" si="0"/>
        <v>5</v>
      </c>
    </row>
    <row r="59" spans="1:13" x14ac:dyDescent="0.25">
      <c r="A59" s="7">
        <v>6171</v>
      </c>
      <c r="B59" s="8" t="s">
        <v>24</v>
      </c>
      <c r="C59" s="7">
        <v>5139</v>
      </c>
      <c r="D59" s="8" t="s">
        <v>420</v>
      </c>
      <c r="E59" s="7">
        <v>51393</v>
      </c>
      <c r="F59" s="8" t="s">
        <v>227</v>
      </c>
      <c r="G59" s="7"/>
      <c r="H59" s="9">
        <v>90</v>
      </c>
      <c r="I59" s="9">
        <v>90</v>
      </c>
      <c r="J59" s="10">
        <v>90</v>
      </c>
      <c r="K59" t="str">
        <f t="shared" si="0"/>
        <v>5</v>
      </c>
    </row>
    <row r="60" spans="1:13" x14ac:dyDescent="0.25">
      <c r="A60" s="7">
        <v>6171</v>
      </c>
      <c r="B60" s="8" t="s">
        <v>24</v>
      </c>
      <c r="C60" s="7">
        <v>5139</v>
      </c>
      <c r="D60" s="8" t="s">
        <v>420</v>
      </c>
      <c r="E60" s="7">
        <v>51394</v>
      </c>
      <c r="F60" s="8" t="s">
        <v>228</v>
      </c>
      <c r="G60" s="7"/>
      <c r="H60" s="9">
        <v>20</v>
      </c>
      <c r="I60" s="9">
        <v>20</v>
      </c>
      <c r="J60" s="10">
        <v>20</v>
      </c>
      <c r="K60" t="str">
        <f t="shared" si="0"/>
        <v>5</v>
      </c>
    </row>
    <row r="61" spans="1:13" x14ac:dyDescent="0.25">
      <c r="A61" s="7">
        <v>6171</v>
      </c>
      <c r="B61" s="8" t="s">
        <v>24</v>
      </c>
      <c r="C61" s="7">
        <v>5139</v>
      </c>
      <c r="D61" s="8" t="s">
        <v>420</v>
      </c>
      <c r="E61" s="7">
        <v>51395</v>
      </c>
      <c r="F61" s="8" t="s">
        <v>229</v>
      </c>
      <c r="G61" s="7"/>
      <c r="H61" s="9">
        <v>160</v>
      </c>
      <c r="I61" s="9">
        <v>160</v>
      </c>
      <c r="J61" s="10">
        <v>100</v>
      </c>
      <c r="K61" t="str">
        <f t="shared" si="0"/>
        <v>5</v>
      </c>
    </row>
    <row r="62" spans="1:13" x14ac:dyDescent="0.25">
      <c r="A62" s="7">
        <v>6171</v>
      </c>
      <c r="B62" s="8" t="s">
        <v>24</v>
      </c>
      <c r="C62" s="7">
        <v>5151</v>
      </c>
      <c r="D62" s="8" t="s">
        <v>16</v>
      </c>
      <c r="E62" s="7"/>
      <c r="F62" s="8" t="s">
        <v>230</v>
      </c>
      <c r="G62" s="7"/>
      <c r="H62" s="9">
        <v>100</v>
      </c>
      <c r="I62" s="9">
        <v>100</v>
      </c>
      <c r="J62" s="10">
        <v>100</v>
      </c>
      <c r="K62" t="str">
        <f t="shared" si="0"/>
        <v>5</v>
      </c>
    </row>
    <row r="63" spans="1:13" x14ac:dyDescent="0.25">
      <c r="A63" s="7">
        <v>6171</v>
      </c>
      <c r="B63" s="8" t="s">
        <v>24</v>
      </c>
      <c r="C63" s="7">
        <v>5153</v>
      </c>
      <c r="D63" s="8" t="s">
        <v>17</v>
      </c>
      <c r="E63" s="7"/>
      <c r="F63" s="8" t="s">
        <v>231</v>
      </c>
      <c r="G63" s="7"/>
      <c r="H63" s="9">
        <v>468</v>
      </c>
      <c r="I63" s="9">
        <v>442</v>
      </c>
      <c r="J63" s="10">
        <v>468</v>
      </c>
      <c r="K63" t="str">
        <f t="shared" si="0"/>
        <v>5</v>
      </c>
    </row>
    <row r="64" spans="1:13" x14ac:dyDescent="0.25">
      <c r="A64" s="7">
        <v>6171</v>
      </c>
      <c r="B64" s="8" t="s">
        <v>24</v>
      </c>
      <c r="C64" s="7">
        <v>5154</v>
      </c>
      <c r="D64" s="8" t="s">
        <v>18</v>
      </c>
      <c r="E64" s="7"/>
      <c r="F64" s="8" t="s">
        <v>232</v>
      </c>
      <c r="G64" s="7"/>
      <c r="H64" s="9">
        <v>484</v>
      </c>
      <c r="I64" s="9">
        <v>510</v>
      </c>
      <c r="J64" s="10">
        <v>484</v>
      </c>
      <c r="K64" t="str">
        <f t="shared" si="0"/>
        <v>5</v>
      </c>
    </row>
    <row r="65" spans="1:12" x14ac:dyDescent="0.25">
      <c r="A65" s="7">
        <v>6171</v>
      </c>
      <c r="B65" s="8" t="s">
        <v>24</v>
      </c>
      <c r="C65" s="7">
        <v>5156</v>
      </c>
      <c r="D65" s="8" t="s">
        <v>19</v>
      </c>
      <c r="E65" s="7"/>
      <c r="F65" s="8" t="s">
        <v>233</v>
      </c>
      <c r="G65" s="7"/>
      <c r="H65" s="9">
        <v>130</v>
      </c>
      <c r="I65" s="9">
        <v>130</v>
      </c>
      <c r="J65" s="10">
        <v>120</v>
      </c>
      <c r="K65" t="str">
        <f t="shared" si="0"/>
        <v>5</v>
      </c>
    </row>
    <row r="66" spans="1:12" x14ac:dyDescent="0.25">
      <c r="A66" s="7">
        <v>6171</v>
      </c>
      <c r="B66" s="8" t="s">
        <v>24</v>
      </c>
      <c r="C66" s="7">
        <v>5156</v>
      </c>
      <c r="D66" s="8" t="s">
        <v>19</v>
      </c>
      <c r="E66" s="7"/>
      <c r="F66" s="60" t="s">
        <v>696</v>
      </c>
      <c r="G66" s="7">
        <v>13011</v>
      </c>
      <c r="H66" s="9">
        <v>0</v>
      </c>
      <c r="I66" s="9">
        <v>9.8000000000000007</v>
      </c>
      <c r="J66" s="10"/>
      <c r="K66" t="str">
        <f t="shared" si="0"/>
        <v>5</v>
      </c>
    </row>
    <row r="67" spans="1:12" x14ac:dyDescent="0.25">
      <c r="A67" s="7">
        <v>6171</v>
      </c>
      <c r="B67" s="8" t="s">
        <v>24</v>
      </c>
      <c r="C67" s="7">
        <v>5161</v>
      </c>
      <c r="D67" s="8" t="s">
        <v>234</v>
      </c>
      <c r="E67" s="7"/>
      <c r="F67" s="8" t="s">
        <v>235</v>
      </c>
      <c r="G67" s="7"/>
      <c r="H67" s="9">
        <v>900</v>
      </c>
      <c r="I67" s="9">
        <v>900</v>
      </c>
      <c r="J67" s="10">
        <v>1700</v>
      </c>
      <c r="K67" t="str">
        <f t="shared" si="0"/>
        <v>5</v>
      </c>
    </row>
    <row r="68" spans="1:12" x14ac:dyDescent="0.25">
      <c r="A68" s="7">
        <v>6171</v>
      </c>
      <c r="B68" s="8" t="s">
        <v>24</v>
      </c>
      <c r="C68" s="7">
        <v>5162</v>
      </c>
      <c r="D68" s="8" t="s">
        <v>20</v>
      </c>
      <c r="E68" s="7"/>
      <c r="F68" s="8" t="s">
        <v>236</v>
      </c>
      <c r="G68" s="7"/>
      <c r="H68" s="9">
        <v>300</v>
      </c>
      <c r="I68" s="9">
        <v>300</v>
      </c>
      <c r="J68" s="10">
        <v>300</v>
      </c>
      <c r="K68" t="str">
        <f t="shared" si="0"/>
        <v>5</v>
      </c>
    </row>
    <row r="69" spans="1:12" x14ac:dyDescent="0.25">
      <c r="A69" s="7">
        <v>6171</v>
      </c>
      <c r="B69" s="8" t="s">
        <v>24</v>
      </c>
      <c r="C69" s="7">
        <v>5163</v>
      </c>
      <c r="D69" s="8" t="s">
        <v>21</v>
      </c>
      <c r="E69" s="7">
        <v>51631</v>
      </c>
      <c r="F69" s="8" t="s">
        <v>237</v>
      </c>
      <c r="G69" s="7"/>
      <c r="H69" s="9">
        <v>55</v>
      </c>
      <c r="I69" s="9">
        <v>55</v>
      </c>
      <c r="J69" s="10">
        <v>60</v>
      </c>
      <c r="K69" t="str">
        <f t="shared" ref="K69:K101" si="2">LEFT(C69,1)</f>
        <v>5</v>
      </c>
    </row>
    <row r="70" spans="1:12" x14ac:dyDescent="0.25">
      <c r="A70" s="7">
        <v>6171</v>
      </c>
      <c r="B70" s="8" t="s">
        <v>24</v>
      </c>
      <c r="C70" s="7">
        <v>5166</v>
      </c>
      <c r="D70" s="8" t="s">
        <v>628</v>
      </c>
      <c r="E70" s="7"/>
      <c r="F70" s="8" t="s">
        <v>238</v>
      </c>
      <c r="G70" s="7"/>
      <c r="H70" s="9">
        <v>250</v>
      </c>
      <c r="I70" s="9">
        <v>242.1</v>
      </c>
      <c r="J70" s="10">
        <v>150</v>
      </c>
      <c r="K70" t="str">
        <f t="shared" si="2"/>
        <v>5</v>
      </c>
    </row>
    <row r="71" spans="1:12" x14ac:dyDescent="0.25">
      <c r="A71" s="7">
        <v>6171</v>
      </c>
      <c r="B71" s="8" t="s">
        <v>24</v>
      </c>
      <c r="C71" s="7">
        <v>5167</v>
      </c>
      <c r="D71" s="8" t="s">
        <v>109</v>
      </c>
      <c r="E71" s="7">
        <v>51671</v>
      </c>
      <c r="F71" s="8" t="s">
        <v>239</v>
      </c>
      <c r="G71" s="7"/>
      <c r="H71" s="9">
        <v>834</v>
      </c>
      <c r="I71" s="9">
        <v>834</v>
      </c>
      <c r="J71" s="10">
        <v>700</v>
      </c>
      <c r="K71" t="str">
        <f t="shared" si="2"/>
        <v>5</v>
      </c>
    </row>
    <row r="72" spans="1:12" x14ac:dyDescent="0.25">
      <c r="A72" s="7">
        <v>6171</v>
      </c>
      <c r="B72" s="8" t="s">
        <v>24</v>
      </c>
      <c r="C72" s="7">
        <v>5167</v>
      </c>
      <c r="D72" s="8" t="s">
        <v>109</v>
      </c>
      <c r="E72" s="7">
        <v>51671</v>
      </c>
      <c r="F72" s="60" t="s">
        <v>697</v>
      </c>
      <c r="G72" s="7">
        <v>13011</v>
      </c>
      <c r="H72" s="9">
        <v>0</v>
      </c>
      <c r="I72" s="9">
        <v>29.7</v>
      </c>
      <c r="J72" s="10"/>
      <c r="K72" t="str">
        <f t="shared" si="2"/>
        <v>5</v>
      </c>
    </row>
    <row r="73" spans="1:12" x14ac:dyDescent="0.25">
      <c r="A73" s="7">
        <v>6171</v>
      </c>
      <c r="B73" s="8" t="s">
        <v>24</v>
      </c>
      <c r="C73" s="7">
        <v>5167</v>
      </c>
      <c r="D73" s="8" t="s">
        <v>109</v>
      </c>
      <c r="E73" s="7">
        <v>51672</v>
      </c>
      <c r="F73" s="8" t="s">
        <v>240</v>
      </c>
      <c r="G73" s="7"/>
      <c r="H73" s="9">
        <v>200</v>
      </c>
      <c r="I73" s="9">
        <v>200</v>
      </c>
      <c r="J73" s="10">
        <v>220</v>
      </c>
      <c r="K73" t="str">
        <f t="shared" si="2"/>
        <v>5</v>
      </c>
    </row>
    <row r="74" spans="1:12" x14ac:dyDescent="0.25">
      <c r="A74" s="7">
        <v>6171</v>
      </c>
      <c r="B74" s="8" t="s">
        <v>24</v>
      </c>
      <c r="C74" s="7">
        <v>5168</v>
      </c>
      <c r="D74" s="19" t="s">
        <v>416</v>
      </c>
      <c r="E74" s="7"/>
      <c r="F74" s="8" t="s">
        <v>241</v>
      </c>
      <c r="G74" s="7"/>
      <c r="H74" s="9">
        <v>1595.5</v>
      </c>
      <c r="I74" s="9">
        <v>1595.5</v>
      </c>
      <c r="J74" s="10">
        <v>1682</v>
      </c>
      <c r="K74" t="str">
        <f t="shared" si="2"/>
        <v>5</v>
      </c>
    </row>
    <row r="75" spans="1:12" x14ac:dyDescent="0.25">
      <c r="A75" s="7">
        <v>6171</v>
      </c>
      <c r="B75" s="8" t="s">
        <v>24</v>
      </c>
      <c r="C75" s="7">
        <v>5168</v>
      </c>
      <c r="D75" s="19" t="s">
        <v>416</v>
      </c>
      <c r="E75" s="7">
        <v>14010</v>
      </c>
      <c r="F75" s="28" t="s">
        <v>242</v>
      </c>
      <c r="G75" s="7"/>
      <c r="H75" s="9">
        <v>436</v>
      </c>
      <c r="I75" s="9">
        <v>436</v>
      </c>
      <c r="J75" s="10">
        <v>436</v>
      </c>
      <c r="K75" t="str">
        <f t="shared" si="2"/>
        <v>5</v>
      </c>
    </row>
    <row r="76" spans="1:12" x14ac:dyDescent="0.25">
      <c r="A76" s="53">
        <v>6171</v>
      </c>
      <c r="B76" s="54" t="s">
        <v>24</v>
      </c>
      <c r="C76" s="53">
        <v>5169</v>
      </c>
      <c r="D76" s="59" t="s">
        <v>12</v>
      </c>
      <c r="E76" s="53">
        <v>14007</v>
      </c>
      <c r="F76" s="84" t="s">
        <v>698</v>
      </c>
      <c r="G76" s="53"/>
      <c r="H76" s="56">
        <v>0</v>
      </c>
      <c r="I76" s="56">
        <v>17</v>
      </c>
      <c r="J76" s="57">
        <v>150</v>
      </c>
      <c r="K76" t="str">
        <f t="shared" si="2"/>
        <v>5</v>
      </c>
      <c r="L76" s="62"/>
    </row>
    <row r="77" spans="1:12" x14ac:dyDescent="0.25">
      <c r="A77" s="7">
        <v>6171</v>
      </c>
      <c r="B77" s="8" t="s">
        <v>24</v>
      </c>
      <c r="C77" s="7">
        <v>5169</v>
      </c>
      <c r="D77" s="8" t="s">
        <v>12</v>
      </c>
      <c r="E77" s="7">
        <v>14007</v>
      </c>
      <c r="F77" s="60" t="s">
        <v>699</v>
      </c>
      <c r="G77" s="7">
        <v>13013</v>
      </c>
      <c r="H77" s="9">
        <v>0</v>
      </c>
      <c r="I77" s="9">
        <v>1303.4000000000001</v>
      </c>
      <c r="J77" s="10"/>
      <c r="K77" t="str">
        <f t="shared" si="2"/>
        <v>5</v>
      </c>
    </row>
    <row r="78" spans="1:12" x14ac:dyDescent="0.25">
      <c r="A78" s="7">
        <v>6171</v>
      </c>
      <c r="B78" s="8" t="s">
        <v>24</v>
      </c>
      <c r="C78" s="7">
        <v>5169</v>
      </c>
      <c r="D78" s="8" t="s">
        <v>12</v>
      </c>
      <c r="E78" s="7">
        <v>14008</v>
      </c>
      <c r="F78" s="60" t="s">
        <v>700</v>
      </c>
      <c r="G78" s="7"/>
      <c r="H78" s="9">
        <v>0</v>
      </c>
      <c r="I78" s="9">
        <v>22.9</v>
      </c>
      <c r="J78" s="10"/>
      <c r="K78" t="str">
        <f t="shared" si="2"/>
        <v>5</v>
      </c>
    </row>
    <row r="79" spans="1:12" x14ac:dyDescent="0.25">
      <c r="A79" s="7">
        <v>6171</v>
      </c>
      <c r="B79" s="8" t="s">
        <v>24</v>
      </c>
      <c r="C79" s="7">
        <v>5169</v>
      </c>
      <c r="D79" s="8" t="s">
        <v>12</v>
      </c>
      <c r="E79" s="7">
        <v>14008</v>
      </c>
      <c r="F79" s="60" t="s">
        <v>701</v>
      </c>
      <c r="G79" s="7">
        <v>13013</v>
      </c>
      <c r="H79" s="9">
        <v>0</v>
      </c>
      <c r="I79" s="9">
        <v>510.5</v>
      </c>
      <c r="J79" s="10"/>
      <c r="K79" t="str">
        <f t="shared" si="2"/>
        <v>5</v>
      </c>
    </row>
    <row r="80" spans="1:12" x14ac:dyDescent="0.25">
      <c r="A80" s="7">
        <v>6171</v>
      </c>
      <c r="B80" s="8" t="s">
        <v>24</v>
      </c>
      <c r="C80" s="7">
        <v>5169</v>
      </c>
      <c r="D80" s="8" t="s">
        <v>12</v>
      </c>
      <c r="E80" s="7">
        <v>17871</v>
      </c>
      <c r="F80" s="8" t="s">
        <v>243</v>
      </c>
      <c r="G80" s="7"/>
      <c r="H80" s="9">
        <v>206</v>
      </c>
      <c r="I80" s="9">
        <v>206</v>
      </c>
      <c r="J80" s="10">
        <v>156</v>
      </c>
      <c r="K80" t="str">
        <f t="shared" si="2"/>
        <v>5</v>
      </c>
    </row>
    <row r="81" spans="1:12" x14ac:dyDescent="0.25">
      <c r="A81" s="7">
        <v>6171</v>
      </c>
      <c r="B81" s="8" t="s">
        <v>24</v>
      </c>
      <c r="C81" s="7">
        <v>5169</v>
      </c>
      <c r="D81" s="8" t="s">
        <v>12</v>
      </c>
      <c r="E81" s="7">
        <v>51691</v>
      </c>
      <c r="F81" s="8" t="s">
        <v>244</v>
      </c>
      <c r="G81" s="7"/>
      <c r="H81" s="9">
        <v>450</v>
      </c>
      <c r="I81" s="9">
        <v>450</v>
      </c>
      <c r="J81" s="10">
        <v>455</v>
      </c>
      <c r="K81" t="str">
        <f t="shared" si="2"/>
        <v>5</v>
      </c>
      <c r="L81" s="27"/>
    </row>
    <row r="82" spans="1:12" x14ac:dyDescent="0.25">
      <c r="A82" s="7">
        <v>6171</v>
      </c>
      <c r="B82" s="8" t="s">
        <v>24</v>
      </c>
      <c r="C82" s="7">
        <v>5169</v>
      </c>
      <c r="D82" s="8" t="s">
        <v>12</v>
      </c>
      <c r="E82" s="7">
        <v>51692</v>
      </c>
      <c r="F82" s="8" t="s">
        <v>245</v>
      </c>
      <c r="G82" s="7"/>
      <c r="H82" s="9">
        <v>525</v>
      </c>
      <c r="I82" s="9">
        <v>525</v>
      </c>
      <c r="J82" s="10">
        <v>600</v>
      </c>
      <c r="K82" t="str">
        <f t="shared" si="2"/>
        <v>5</v>
      </c>
    </row>
    <row r="83" spans="1:12" x14ac:dyDescent="0.25">
      <c r="A83" s="7">
        <v>6171</v>
      </c>
      <c r="B83" s="8" t="s">
        <v>24</v>
      </c>
      <c r="C83" s="7">
        <v>5169</v>
      </c>
      <c r="D83" s="8" t="s">
        <v>12</v>
      </c>
      <c r="E83" s="7">
        <v>51693</v>
      </c>
      <c r="F83" s="8" t="s">
        <v>246</v>
      </c>
      <c r="G83" s="7"/>
      <c r="H83" s="9">
        <v>272.5</v>
      </c>
      <c r="I83" s="9">
        <v>272.5</v>
      </c>
      <c r="J83" s="10">
        <v>275</v>
      </c>
      <c r="K83" t="str">
        <f t="shared" si="2"/>
        <v>5</v>
      </c>
    </row>
    <row r="84" spans="1:12" x14ac:dyDescent="0.25">
      <c r="A84" s="7">
        <v>6171</v>
      </c>
      <c r="B84" s="8" t="s">
        <v>24</v>
      </c>
      <c r="C84" s="7">
        <v>5169</v>
      </c>
      <c r="D84" s="8" t="s">
        <v>12</v>
      </c>
      <c r="E84" s="7">
        <v>51694</v>
      </c>
      <c r="F84" s="8" t="s">
        <v>247</v>
      </c>
      <c r="G84" s="7"/>
      <c r="H84" s="9">
        <v>700</v>
      </c>
      <c r="I84" s="9">
        <v>700</v>
      </c>
      <c r="J84" s="10">
        <v>700</v>
      </c>
      <c r="K84" t="str">
        <f t="shared" si="2"/>
        <v>5</v>
      </c>
    </row>
    <row r="85" spans="1:12" s="15" customFormat="1" ht="15.6" customHeight="1" x14ac:dyDescent="0.25">
      <c r="A85" s="7">
        <v>6171</v>
      </c>
      <c r="B85" s="8" t="s">
        <v>24</v>
      </c>
      <c r="C85" s="7">
        <v>5169</v>
      </c>
      <c r="D85" s="8" t="s">
        <v>12</v>
      </c>
      <c r="E85" s="7">
        <v>51695</v>
      </c>
      <c r="F85" s="8" t="s">
        <v>248</v>
      </c>
      <c r="G85" s="7"/>
      <c r="H85" s="9">
        <v>30</v>
      </c>
      <c r="I85" s="9">
        <v>30</v>
      </c>
      <c r="J85" s="10">
        <v>30</v>
      </c>
      <c r="K85" t="str">
        <f t="shared" si="2"/>
        <v>5</v>
      </c>
    </row>
    <row r="86" spans="1:12" x14ac:dyDescent="0.25">
      <c r="A86" s="7">
        <v>6171</v>
      </c>
      <c r="B86" s="8" t="s">
        <v>24</v>
      </c>
      <c r="C86" s="7">
        <v>5171</v>
      </c>
      <c r="D86" s="8" t="s">
        <v>22</v>
      </c>
      <c r="E86" s="7">
        <v>51711</v>
      </c>
      <c r="F86" s="8" t="s">
        <v>249</v>
      </c>
      <c r="G86" s="7"/>
      <c r="H86" s="9">
        <v>858</v>
      </c>
      <c r="I86" s="9">
        <v>858</v>
      </c>
      <c r="J86" s="10">
        <v>200</v>
      </c>
      <c r="K86" t="str">
        <f t="shared" si="2"/>
        <v>5</v>
      </c>
    </row>
    <row r="87" spans="1:12" x14ac:dyDescent="0.25">
      <c r="A87" s="7">
        <v>6171</v>
      </c>
      <c r="B87" s="8" t="s">
        <v>24</v>
      </c>
      <c r="C87" s="7">
        <v>5171</v>
      </c>
      <c r="D87" s="8" t="s">
        <v>22</v>
      </c>
      <c r="E87" s="7">
        <v>51712</v>
      </c>
      <c r="F87" s="26" t="s">
        <v>250</v>
      </c>
      <c r="G87" s="7"/>
      <c r="H87" s="9">
        <v>105</v>
      </c>
      <c r="I87" s="9">
        <v>105</v>
      </c>
      <c r="J87" s="10">
        <v>105</v>
      </c>
      <c r="K87" t="str">
        <f t="shared" si="2"/>
        <v>5</v>
      </c>
    </row>
    <row r="88" spans="1:12" x14ac:dyDescent="0.25">
      <c r="A88" s="7">
        <v>6171</v>
      </c>
      <c r="B88" s="8" t="s">
        <v>24</v>
      </c>
      <c r="C88" s="7">
        <v>5171</v>
      </c>
      <c r="D88" s="8" t="s">
        <v>22</v>
      </c>
      <c r="E88" s="7">
        <v>51713</v>
      </c>
      <c r="F88" s="26" t="s">
        <v>251</v>
      </c>
      <c r="G88" s="7"/>
      <c r="H88" s="9">
        <v>60</v>
      </c>
      <c r="I88" s="9">
        <v>60</v>
      </c>
      <c r="J88" s="10">
        <v>80</v>
      </c>
      <c r="K88" t="str">
        <f t="shared" si="2"/>
        <v>5</v>
      </c>
    </row>
    <row r="89" spans="1:12" x14ac:dyDescent="0.25">
      <c r="A89" s="7">
        <v>6171</v>
      </c>
      <c r="B89" s="8" t="s">
        <v>24</v>
      </c>
      <c r="C89" s="7">
        <v>5173</v>
      </c>
      <c r="D89" s="8" t="s">
        <v>578</v>
      </c>
      <c r="E89" s="7"/>
      <c r="F89" s="8" t="s">
        <v>252</v>
      </c>
      <c r="G89" s="7"/>
      <c r="H89" s="9">
        <v>85</v>
      </c>
      <c r="I89" s="9">
        <v>85</v>
      </c>
      <c r="J89" s="10">
        <v>90</v>
      </c>
      <c r="K89" t="str">
        <f t="shared" si="2"/>
        <v>5</v>
      </c>
    </row>
    <row r="90" spans="1:12" x14ac:dyDescent="0.25">
      <c r="A90" s="7">
        <v>6171</v>
      </c>
      <c r="B90" s="8" t="s">
        <v>24</v>
      </c>
      <c r="C90" s="7">
        <v>5173</v>
      </c>
      <c r="D90" s="8" t="s">
        <v>578</v>
      </c>
      <c r="E90" s="7"/>
      <c r="F90" s="60" t="s">
        <v>702</v>
      </c>
      <c r="G90" s="7">
        <v>13011</v>
      </c>
      <c r="H90" s="9">
        <v>0</v>
      </c>
      <c r="I90" s="9">
        <v>2.2999999999999998</v>
      </c>
      <c r="J90" s="10"/>
      <c r="K90" t="str">
        <f t="shared" si="2"/>
        <v>5</v>
      </c>
    </row>
    <row r="91" spans="1:12" x14ac:dyDescent="0.25">
      <c r="A91" s="7">
        <v>6171</v>
      </c>
      <c r="B91" s="8" t="s">
        <v>24</v>
      </c>
      <c r="C91" s="7">
        <v>5175</v>
      </c>
      <c r="D91" s="8" t="s">
        <v>168</v>
      </c>
      <c r="E91" s="7"/>
      <c r="F91" s="8" t="s">
        <v>253</v>
      </c>
      <c r="G91" s="7"/>
      <c r="H91" s="9">
        <v>25</v>
      </c>
      <c r="I91" s="9">
        <v>25</v>
      </c>
      <c r="J91" s="10">
        <v>20</v>
      </c>
      <c r="K91" t="str">
        <f t="shared" si="2"/>
        <v>5</v>
      </c>
    </row>
    <row r="92" spans="1:12" x14ac:dyDescent="0.25">
      <c r="A92" s="7">
        <v>6171</v>
      </c>
      <c r="B92" s="8" t="s">
        <v>24</v>
      </c>
      <c r="C92" s="7">
        <v>5192</v>
      </c>
      <c r="D92" s="8" t="s">
        <v>254</v>
      </c>
      <c r="E92" s="7"/>
      <c r="F92" s="60" t="s">
        <v>703</v>
      </c>
      <c r="G92" s="7"/>
      <c r="H92" s="9">
        <v>0</v>
      </c>
      <c r="I92" s="9">
        <v>7.9</v>
      </c>
      <c r="J92" s="10"/>
      <c r="K92" t="str">
        <f t="shared" si="2"/>
        <v>5</v>
      </c>
    </row>
    <row r="93" spans="1:12" x14ac:dyDescent="0.25">
      <c r="A93" s="7">
        <v>6171</v>
      </c>
      <c r="B93" s="8" t="s">
        <v>24</v>
      </c>
      <c r="C93" s="7">
        <v>5194</v>
      </c>
      <c r="D93" s="8" t="s">
        <v>169</v>
      </c>
      <c r="E93" s="7"/>
      <c r="F93" s="26" t="s">
        <v>255</v>
      </c>
      <c r="G93" s="7"/>
      <c r="H93" s="9">
        <v>3</v>
      </c>
      <c r="I93" s="9">
        <v>3</v>
      </c>
      <c r="J93" s="10">
        <v>4</v>
      </c>
      <c r="K93" t="str">
        <f t="shared" si="2"/>
        <v>5</v>
      </c>
    </row>
    <row r="94" spans="1:12" x14ac:dyDescent="0.25">
      <c r="A94" s="7">
        <v>6171</v>
      </c>
      <c r="B94" s="8" t="s">
        <v>24</v>
      </c>
      <c r="C94" s="7">
        <v>5362</v>
      </c>
      <c r="D94" s="8" t="s">
        <v>549</v>
      </c>
      <c r="E94" s="7"/>
      <c r="F94" s="8" t="s">
        <v>256</v>
      </c>
      <c r="G94" s="7"/>
      <c r="H94" s="9">
        <v>30</v>
      </c>
      <c r="I94" s="9">
        <v>30</v>
      </c>
      <c r="J94" s="10">
        <v>30</v>
      </c>
      <c r="K94" t="str">
        <f t="shared" si="2"/>
        <v>5</v>
      </c>
    </row>
    <row r="95" spans="1:12" x14ac:dyDescent="0.25">
      <c r="A95" s="7">
        <v>6171</v>
      </c>
      <c r="B95" s="8" t="s">
        <v>24</v>
      </c>
      <c r="C95" s="7">
        <v>5424</v>
      </c>
      <c r="D95" s="8" t="s">
        <v>165</v>
      </c>
      <c r="E95" s="7"/>
      <c r="F95" s="60" t="s">
        <v>704</v>
      </c>
      <c r="G95" s="7"/>
      <c r="H95" s="9">
        <v>0</v>
      </c>
      <c r="I95" s="9">
        <v>100.8</v>
      </c>
      <c r="J95" s="10"/>
      <c r="K95" t="str">
        <f t="shared" si="2"/>
        <v>5</v>
      </c>
    </row>
    <row r="96" spans="1:12" x14ac:dyDescent="0.25">
      <c r="A96" s="7">
        <v>6171</v>
      </c>
      <c r="B96" s="8" t="s">
        <v>24</v>
      </c>
      <c r="C96" s="7">
        <v>5424</v>
      </c>
      <c r="D96" s="8" t="s">
        <v>165</v>
      </c>
      <c r="E96" s="7"/>
      <c r="F96" s="60" t="s">
        <v>705</v>
      </c>
      <c r="G96" s="7">
        <v>13011</v>
      </c>
      <c r="H96" s="9">
        <v>0</v>
      </c>
      <c r="I96" s="9">
        <v>17.8</v>
      </c>
      <c r="J96" s="10"/>
      <c r="K96" t="str">
        <f t="shared" si="2"/>
        <v>5</v>
      </c>
    </row>
    <row r="97" spans="1:13" x14ac:dyDescent="0.25">
      <c r="A97" s="7">
        <v>6171</v>
      </c>
      <c r="B97" s="8" t="s">
        <v>24</v>
      </c>
      <c r="C97" s="7">
        <v>5499</v>
      </c>
      <c r="D97" s="8" t="s">
        <v>629</v>
      </c>
      <c r="E97" s="7"/>
      <c r="F97" s="26" t="s">
        <v>257</v>
      </c>
      <c r="G97" s="7"/>
      <c r="H97" s="9">
        <v>984</v>
      </c>
      <c r="I97" s="9">
        <v>984</v>
      </c>
      <c r="J97" s="10">
        <v>1284</v>
      </c>
      <c r="K97" t="str">
        <f t="shared" si="2"/>
        <v>5</v>
      </c>
      <c r="L97" s="27"/>
    </row>
    <row r="98" spans="1:13" x14ac:dyDescent="0.25">
      <c r="A98" s="7">
        <v>6171</v>
      </c>
      <c r="B98" s="8" t="s">
        <v>24</v>
      </c>
      <c r="C98" s="7">
        <v>6111</v>
      </c>
      <c r="D98" s="8" t="s">
        <v>258</v>
      </c>
      <c r="E98" s="7">
        <v>14007</v>
      </c>
      <c r="F98" s="60" t="s">
        <v>706</v>
      </c>
      <c r="G98" s="7">
        <v>13013</v>
      </c>
      <c r="H98" s="9">
        <v>0</v>
      </c>
      <c r="I98" s="9">
        <v>178.2</v>
      </c>
      <c r="J98" s="10"/>
      <c r="K98" t="str">
        <f t="shared" si="2"/>
        <v>6</v>
      </c>
    </row>
    <row r="99" spans="1:13" x14ac:dyDescent="0.25">
      <c r="A99" s="53">
        <v>6171</v>
      </c>
      <c r="B99" s="54" t="s">
        <v>24</v>
      </c>
      <c r="C99" s="53">
        <v>6121</v>
      </c>
      <c r="D99" s="54" t="s">
        <v>124</v>
      </c>
      <c r="E99" s="53"/>
      <c r="F99" s="54" t="s">
        <v>259</v>
      </c>
      <c r="G99" s="53"/>
      <c r="H99" s="56">
        <v>450</v>
      </c>
      <c r="I99" s="56">
        <v>450</v>
      </c>
      <c r="J99" s="57">
        <v>450</v>
      </c>
      <c r="K99" t="str">
        <f t="shared" si="2"/>
        <v>6</v>
      </c>
    </row>
    <row r="100" spans="1:13" x14ac:dyDescent="0.25">
      <c r="A100" s="53">
        <v>6171</v>
      </c>
      <c r="B100" s="54" t="s">
        <v>24</v>
      </c>
      <c r="C100" s="53">
        <v>6122</v>
      </c>
      <c r="D100" s="54" t="s">
        <v>131</v>
      </c>
      <c r="E100" s="53"/>
      <c r="F100" s="55" t="s">
        <v>260</v>
      </c>
      <c r="G100" s="53"/>
      <c r="H100" s="56">
        <v>500</v>
      </c>
      <c r="I100" s="56">
        <v>500</v>
      </c>
      <c r="J100" s="57"/>
      <c r="K100" t="str">
        <f t="shared" si="2"/>
        <v>6</v>
      </c>
    </row>
    <row r="101" spans="1:13" x14ac:dyDescent="0.25">
      <c r="A101" s="53">
        <v>6171</v>
      </c>
      <c r="B101" s="54" t="s">
        <v>24</v>
      </c>
      <c r="C101" s="53">
        <v>6123</v>
      </c>
      <c r="D101" s="54" t="s">
        <v>630</v>
      </c>
      <c r="E101" s="53"/>
      <c r="F101" s="72" t="s">
        <v>707</v>
      </c>
      <c r="G101" s="53"/>
      <c r="H101" s="56"/>
      <c r="I101" s="56"/>
      <c r="J101" s="57">
        <v>500</v>
      </c>
      <c r="K101" t="str">
        <f t="shared" si="2"/>
        <v>6</v>
      </c>
      <c r="L101" s="27"/>
    </row>
    <row r="102" spans="1:13" x14ac:dyDescent="0.25">
      <c r="A102" s="37" t="s">
        <v>398</v>
      </c>
      <c r="B102" s="38"/>
      <c r="C102" s="37"/>
      <c r="D102" s="38"/>
      <c r="E102" s="37"/>
      <c r="F102" s="38"/>
      <c r="G102" s="37"/>
      <c r="H102" s="39">
        <f>SUM(H32:H101)</f>
        <v>49077.599999999999</v>
      </c>
      <c r="I102" s="39">
        <f t="shared" ref="I102:J102" si="3">SUM(I32:I101)</f>
        <v>54429.599999999991</v>
      </c>
      <c r="J102" s="39">
        <f t="shared" si="3"/>
        <v>52718</v>
      </c>
      <c r="M102" s="27"/>
    </row>
    <row r="103" spans="1:13" x14ac:dyDescent="0.25">
      <c r="A103" s="11" t="s">
        <v>399</v>
      </c>
      <c r="B103" s="12"/>
      <c r="C103" s="11"/>
      <c r="D103" s="12"/>
      <c r="E103" s="11"/>
      <c r="F103" s="12"/>
      <c r="G103" s="11"/>
      <c r="H103" s="13">
        <f>SUM(H31)</f>
        <v>32</v>
      </c>
      <c r="I103" s="13">
        <f t="shared" ref="I103:J103" si="4">SUM(I31)</f>
        <v>9454</v>
      </c>
      <c r="J103" s="13">
        <f t="shared" si="4"/>
        <v>34</v>
      </c>
    </row>
    <row r="104" spans="1:13" x14ac:dyDescent="0.25">
      <c r="A104" s="11" t="s">
        <v>400</v>
      </c>
      <c r="B104" s="12"/>
      <c r="C104" s="11"/>
      <c r="D104" s="12"/>
      <c r="E104" s="11"/>
      <c r="F104" s="12"/>
      <c r="G104" s="11"/>
      <c r="H104" s="13">
        <f>SUM(H102)</f>
        <v>49077.599999999999</v>
      </c>
      <c r="I104" s="13">
        <f t="shared" ref="I104:J104" si="5">SUM(I102)</f>
        <v>54429.599999999991</v>
      </c>
      <c r="J104" s="13">
        <f t="shared" si="5"/>
        <v>52718</v>
      </c>
    </row>
    <row r="105" spans="1:13" x14ac:dyDescent="0.25">
      <c r="A105" s="11" t="s">
        <v>401</v>
      </c>
      <c r="B105" s="12"/>
      <c r="C105" s="11"/>
      <c r="D105" s="12"/>
      <c r="E105" s="11"/>
      <c r="F105" s="12"/>
      <c r="G105" s="11"/>
      <c r="H105" s="13">
        <f>H103-H104</f>
        <v>-49045.599999999999</v>
      </c>
      <c r="I105" s="13">
        <f t="shared" ref="I105:J105" si="6">I103-I104</f>
        <v>-44975.599999999991</v>
      </c>
      <c r="J105" s="13">
        <f t="shared" si="6"/>
        <v>-52684</v>
      </c>
    </row>
    <row r="106" spans="1:13" ht="15.6" x14ac:dyDescent="0.25">
      <c r="A106" s="91" t="s">
        <v>272</v>
      </c>
      <c r="B106" s="91"/>
      <c r="C106" s="91"/>
      <c r="D106" s="91"/>
      <c r="E106" s="91"/>
      <c r="F106" s="91"/>
      <c r="G106" s="91"/>
      <c r="H106" s="91"/>
      <c r="I106" s="91"/>
      <c r="J106" s="92"/>
    </row>
    <row r="107" spans="1:13" x14ac:dyDescent="0.25">
      <c r="A107" s="7">
        <v>6112</v>
      </c>
      <c r="B107" s="8" t="s">
        <v>262</v>
      </c>
      <c r="C107" s="7">
        <v>5023</v>
      </c>
      <c r="D107" s="8" t="s">
        <v>263</v>
      </c>
      <c r="E107" s="7"/>
      <c r="F107" s="8" t="s">
        <v>264</v>
      </c>
      <c r="G107" s="7"/>
      <c r="H107" s="9">
        <v>2987</v>
      </c>
      <c r="I107" s="9">
        <v>2980</v>
      </c>
      <c r="J107" s="10">
        <v>3005</v>
      </c>
      <c r="K107" t="str">
        <f t="shared" ref="K107:K115" si="7">LEFT(C107,1)</f>
        <v>5</v>
      </c>
    </row>
    <row r="108" spans="1:13" x14ac:dyDescent="0.25">
      <c r="A108" s="7">
        <v>6112</v>
      </c>
      <c r="B108" s="8" t="s">
        <v>262</v>
      </c>
      <c r="C108" s="7">
        <v>5031</v>
      </c>
      <c r="D108" s="8" t="s">
        <v>413</v>
      </c>
      <c r="E108" s="7"/>
      <c r="F108" s="8" t="s">
        <v>265</v>
      </c>
      <c r="G108" s="7"/>
      <c r="H108" s="9">
        <v>405</v>
      </c>
      <c r="I108" s="9">
        <v>405</v>
      </c>
      <c r="J108" s="10">
        <v>418</v>
      </c>
      <c r="K108" t="str">
        <f t="shared" si="7"/>
        <v>5</v>
      </c>
    </row>
    <row r="109" spans="1:13" x14ac:dyDescent="0.25">
      <c r="A109" s="7">
        <v>6112</v>
      </c>
      <c r="B109" s="8" t="s">
        <v>262</v>
      </c>
      <c r="C109" s="7">
        <v>5032</v>
      </c>
      <c r="D109" s="8" t="s">
        <v>415</v>
      </c>
      <c r="E109" s="7"/>
      <c r="F109" s="8" t="s">
        <v>266</v>
      </c>
      <c r="G109" s="7"/>
      <c r="H109" s="9">
        <v>269</v>
      </c>
      <c r="I109" s="9">
        <v>269</v>
      </c>
      <c r="J109" s="10">
        <v>271</v>
      </c>
      <c r="K109" t="str">
        <f t="shared" si="7"/>
        <v>5</v>
      </c>
    </row>
    <row r="110" spans="1:13" x14ac:dyDescent="0.25">
      <c r="A110" s="7">
        <v>6112</v>
      </c>
      <c r="B110" s="8" t="s">
        <v>262</v>
      </c>
      <c r="C110" s="7">
        <v>5167</v>
      </c>
      <c r="D110" s="8" t="s">
        <v>109</v>
      </c>
      <c r="E110" s="7"/>
      <c r="F110" s="26" t="s">
        <v>267</v>
      </c>
      <c r="G110" s="7"/>
      <c r="H110" s="9">
        <v>100</v>
      </c>
      <c r="I110" s="9">
        <v>98</v>
      </c>
      <c r="J110" s="10">
        <v>98</v>
      </c>
      <c r="K110" t="str">
        <f t="shared" si="7"/>
        <v>5</v>
      </c>
    </row>
    <row r="111" spans="1:13" x14ac:dyDescent="0.25">
      <c r="A111" s="7">
        <v>6112</v>
      </c>
      <c r="B111" s="8" t="s">
        <v>262</v>
      </c>
      <c r="C111" s="7">
        <v>5173</v>
      </c>
      <c r="D111" s="8" t="s">
        <v>578</v>
      </c>
      <c r="E111" s="7"/>
      <c r="F111" s="8" t="s">
        <v>268</v>
      </c>
      <c r="G111" s="7"/>
      <c r="H111" s="9">
        <v>40</v>
      </c>
      <c r="I111" s="9">
        <v>40</v>
      </c>
      <c r="J111" s="10">
        <v>40</v>
      </c>
      <c r="K111" t="str">
        <f t="shared" si="7"/>
        <v>5</v>
      </c>
    </row>
    <row r="112" spans="1:13" x14ac:dyDescent="0.25">
      <c r="A112" s="7">
        <v>6112</v>
      </c>
      <c r="B112" s="8" t="s">
        <v>262</v>
      </c>
      <c r="C112" s="7">
        <v>5175</v>
      </c>
      <c r="D112" s="8" t="s">
        <v>168</v>
      </c>
      <c r="E112" s="7"/>
      <c r="F112" s="8" t="s">
        <v>269</v>
      </c>
      <c r="G112" s="7"/>
      <c r="H112" s="9">
        <v>40</v>
      </c>
      <c r="I112" s="9">
        <v>40</v>
      </c>
      <c r="J112" s="10">
        <v>40</v>
      </c>
      <c r="K112" t="str">
        <f t="shared" si="7"/>
        <v>5</v>
      </c>
    </row>
    <row r="113" spans="1:13" x14ac:dyDescent="0.25">
      <c r="A113" s="7">
        <v>6112</v>
      </c>
      <c r="B113" s="8" t="s">
        <v>262</v>
      </c>
      <c r="C113" s="7">
        <v>5179</v>
      </c>
      <c r="D113" s="8" t="s">
        <v>547</v>
      </c>
      <c r="E113" s="7"/>
      <c r="F113" s="8" t="s">
        <v>631</v>
      </c>
      <c r="G113" s="7"/>
      <c r="H113" s="9">
        <v>0</v>
      </c>
      <c r="I113" s="9">
        <v>9</v>
      </c>
      <c r="J113" s="10">
        <v>5</v>
      </c>
      <c r="K113" t="str">
        <f t="shared" si="7"/>
        <v>5</v>
      </c>
    </row>
    <row r="114" spans="1:13" x14ac:dyDescent="0.25">
      <c r="A114" s="7">
        <v>6112</v>
      </c>
      <c r="B114" s="8" t="s">
        <v>262</v>
      </c>
      <c r="C114" s="7">
        <v>5194</v>
      </c>
      <c r="D114" s="8" t="s">
        <v>169</v>
      </c>
      <c r="E114" s="7"/>
      <c r="F114" s="26" t="s">
        <v>270</v>
      </c>
      <c r="G114" s="7"/>
      <c r="H114" s="9">
        <v>30</v>
      </c>
      <c r="I114" s="9">
        <v>30</v>
      </c>
      <c r="J114" s="10">
        <v>30</v>
      </c>
      <c r="K114" t="str">
        <f t="shared" si="7"/>
        <v>5</v>
      </c>
    </row>
    <row r="115" spans="1:13" x14ac:dyDescent="0.25">
      <c r="A115" s="7">
        <v>6112</v>
      </c>
      <c r="B115" s="8" t="s">
        <v>262</v>
      </c>
      <c r="C115" s="7">
        <v>5499</v>
      </c>
      <c r="D115" s="8" t="s">
        <v>629</v>
      </c>
      <c r="E115" s="7"/>
      <c r="F115" s="8" t="s">
        <v>271</v>
      </c>
      <c r="G115" s="7"/>
      <c r="H115" s="9">
        <v>49</v>
      </c>
      <c r="I115" s="9">
        <v>49</v>
      </c>
      <c r="J115" s="10">
        <v>52</v>
      </c>
      <c r="K115" t="str">
        <f t="shared" si="7"/>
        <v>5</v>
      </c>
    </row>
    <row r="116" spans="1:13" x14ac:dyDescent="0.25">
      <c r="A116" s="37" t="s">
        <v>402</v>
      </c>
      <c r="B116" s="38"/>
      <c r="C116" s="37"/>
      <c r="D116" s="38"/>
      <c r="E116" s="37"/>
      <c r="F116" s="38"/>
      <c r="G116" s="37"/>
      <c r="H116" s="39">
        <f>SUM(H107:H115)</f>
        <v>3920</v>
      </c>
      <c r="I116" s="39">
        <f t="shared" ref="I116:J116" si="8">SUM(I107:I115)</f>
        <v>3920</v>
      </c>
      <c r="J116" s="39">
        <f t="shared" si="8"/>
        <v>3959</v>
      </c>
      <c r="M116" s="27"/>
    </row>
    <row r="117" spans="1:13" x14ac:dyDescent="0.25">
      <c r="A117" s="11" t="s">
        <v>403</v>
      </c>
      <c r="B117" s="12"/>
      <c r="C117" s="11"/>
      <c r="D117" s="12"/>
      <c r="E117" s="11"/>
      <c r="F117" s="12"/>
      <c r="G117" s="11"/>
      <c r="H117" s="13">
        <f>SUM(H116)</f>
        <v>3920</v>
      </c>
      <c r="I117" s="13">
        <f t="shared" ref="I117:J117" si="9">SUM(I116)</f>
        <v>3920</v>
      </c>
      <c r="J117" s="13">
        <f t="shared" si="9"/>
        <v>3959</v>
      </c>
    </row>
    <row r="119" spans="1:13" x14ac:dyDescent="0.25">
      <c r="A119" s="4" t="s">
        <v>404</v>
      </c>
      <c r="B119" s="5"/>
      <c r="C119" s="4"/>
      <c r="D119" s="5"/>
      <c r="E119" s="4"/>
      <c r="F119" s="5"/>
      <c r="G119" s="4"/>
      <c r="H119" s="6">
        <f>SUM(H31)</f>
        <v>32</v>
      </c>
      <c r="I119" s="6">
        <f t="shared" ref="I119:J119" si="10">SUM(I31)</f>
        <v>9454</v>
      </c>
      <c r="J119" s="6">
        <f t="shared" si="10"/>
        <v>34</v>
      </c>
    </row>
    <row r="120" spans="1:13" x14ac:dyDescent="0.25">
      <c r="A120" s="4" t="s">
        <v>405</v>
      </c>
      <c r="B120" s="5"/>
      <c r="C120" s="4"/>
      <c r="D120" s="5"/>
      <c r="E120" s="4"/>
      <c r="F120" s="5"/>
      <c r="G120" s="4"/>
      <c r="H120" s="6">
        <f>SUM(H104,H117)</f>
        <v>52997.599999999999</v>
      </c>
      <c r="I120" s="6">
        <f t="shared" ref="I120:J120" si="11">SUM(I104,I117)</f>
        <v>58349.599999999991</v>
      </c>
      <c r="J120" s="6">
        <f t="shared" si="11"/>
        <v>56677</v>
      </c>
      <c r="M120" s="27"/>
    </row>
    <row r="121" spans="1:13" x14ac:dyDescent="0.25">
      <c r="A121" s="4" t="s">
        <v>406</v>
      </c>
      <c r="B121" s="5"/>
      <c r="C121" s="4"/>
      <c r="D121" s="5"/>
      <c r="E121" s="4"/>
      <c r="F121" s="5"/>
      <c r="G121" s="4"/>
      <c r="H121" s="6">
        <f>H119-H120</f>
        <v>-52965.599999999999</v>
      </c>
      <c r="I121" s="6">
        <f t="shared" ref="I121:J121" si="12">I119-I120</f>
        <v>-48895.599999999991</v>
      </c>
      <c r="J121" s="6">
        <f t="shared" si="12"/>
        <v>-56643</v>
      </c>
    </row>
  </sheetData>
  <mergeCells count="3">
    <mergeCell ref="A2:J2"/>
    <mergeCell ref="A3:J3"/>
    <mergeCell ref="A106:J106"/>
  </mergeCells>
  <pageMargins left="0.19685039369791668" right="0.19685039369791668" top="0.19685039369791668" bottom="0.39370078739583336" header="0.19685039369791668" footer="0.19685039369791668"/>
  <pageSetup paperSize="9" scale="84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2023-08-17T10:57:18Z</dcterms:modified>
</cp:coreProperties>
</file>